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ardo\Desktop\Clases\F22\AT.2022\CCLTAX_ITF\"/>
    </mc:Choice>
  </mc:AlternateContent>
  <xr:revisionPtr revIDLastSave="0" documentId="13_ncr:1_{634FEC64-9D34-47C4-9D9F-00F3E99BD9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verso F22" sheetId="5" r:id="rId1"/>
    <sheet name="F22 AT2022 - Régimen Art. 14 D3" sheetId="2" r:id="rId2"/>
    <sheet name="Tabla IGC AT2022" sheetId="6" r:id="rId3"/>
  </sheets>
  <externalReferences>
    <externalReference r:id="rId4"/>
    <externalReference r:id="rId5"/>
  </externalReferences>
  <definedNames>
    <definedName name="Apples" localSheetId="0">#REF!</definedName>
    <definedName name="Apples" localSheetId="2">#REF!</definedName>
    <definedName name="Apples">#REF!</definedName>
    <definedName name="Bananas" localSheetId="0">#REF!</definedName>
    <definedName name="Bananas">#REF!</definedName>
    <definedName name="CERTIFICADO" localSheetId="0">#REF!</definedName>
    <definedName name="CERTIFICADO">#REF!</definedName>
    <definedName name="Codigo" localSheetId="0">#REF!</definedName>
    <definedName name="Codigo">#REF!</definedName>
    <definedName name="grp_WalkMeArrows">"shp_ArrowCurved,txt_WalkMeArrows,shp_ArrowStraight"</definedName>
    <definedName name="grp_WalkMeBrace">"shp_BraceBottom,txt_WalkMeBrace,shp_BraceLeft"</definedName>
    <definedName name="GVKey">""</definedName>
    <definedName name="INVERSION" localSheetId="0">#REF!</definedName>
    <definedName name="INVERSION" localSheetId="2">#REF!</definedName>
    <definedName name="INVERSION">#REF!</definedName>
    <definedName name="Lemons" localSheetId="0">#REF!</definedName>
    <definedName name="Lemons" localSheetId="2">#REF!</definedName>
    <definedName name="Lemons">#REF!</definedName>
    <definedName name="lst_Fruit" localSheetId="0">#REF!</definedName>
    <definedName name="lst_Fruit">#REF!</definedName>
    <definedName name="lst_FruitType" localSheetId="0">#REF!</definedName>
    <definedName name="lst_FruitType">#REF!</definedName>
    <definedName name="operacion" localSheetId="0">#REF!</definedName>
    <definedName name="operacion">#REF!</definedName>
    <definedName name="OPERACION1" localSheetId="0">#REF!</definedName>
    <definedName name="OPERACION1">#REF!</definedName>
    <definedName name="Oranges" localSheetId="0">#REF!</definedName>
    <definedName name="Oranges">#REF!</definedName>
    <definedName name="SalesTax">0.0825</definedName>
    <definedName name="Shipping">1.25</definedName>
    <definedName name="SPSet">"current"</definedName>
    <definedName name="SPWS_WBID">""</definedName>
    <definedName name="v">'[1]Registrar '!$A$2:$B$182</definedName>
    <definedName name="x">'[2]Registrar  AT.-1'!$A:$B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96" i="2" l="1"/>
  <c r="R123" i="2"/>
  <c r="AJ73" i="2"/>
  <c r="R65" i="2"/>
  <c r="AJ55" i="2" l="1"/>
  <c r="AJ31" i="2"/>
  <c r="AJ26" i="2"/>
  <c r="R61" i="2"/>
  <c r="R58" i="2"/>
  <c r="AH28" i="5"/>
  <c r="AH32" i="5" s="1"/>
  <c r="AH33" i="5" s="1"/>
  <c r="AH60" i="5" s="1"/>
  <c r="AK61" i="5" s="1"/>
  <c r="AK98" i="5" s="1"/>
  <c r="AJ56" i="2"/>
  <c r="AJ197" i="2"/>
  <c r="AD197" i="2"/>
  <c r="X197" i="2"/>
  <c r="R197" i="2"/>
  <c r="BH196" i="2"/>
  <c r="BB196" i="2"/>
  <c r="AV196" i="2"/>
  <c r="AP196" i="2"/>
  <c r="AD196" i="2"/>
  <c r="X196" i="2"/>
  <c r="R196" i="2"/>
  <c r="AV178" i="2"/>
  <c r="AP178" i="2"/>
  <c r="X178" i="2"/>
  <c r="BB177" i="2"/>
  <c r="AV177" i="2"/>
  <c r="AP177" i="2"/>
  <c r="AJ177" i="2"/>
  <c r="X177" i="2"/>
  <c r="AD177" i="2"/>
  <c r="R177" i="2"/>
  <c r="AJ123" i="2"/>
  <c r="AD123" i="2"/>
  <c r="X123" i="2"/>
  <c r="R56" i="2"/>
  <c r="R32" i="2"/>
  <c r="AK95" i="5"/>
  <c r="AK94" i="5"/>
  <c r="AK92" i="5"/>
  <c r="AK91" i="5"/>
  <c r="AK90" i="5"/>
  <c r="AK89" i="5"/>
  <c r="AK88" i="5"/>
  <c r="AK87" i="5"/>
  <c r="AK86" i="5"/>
  <c r="AK85" i="5"/>
  <c r="AK103" i="5" l="1"/>
  <c r="Q121" i="2"/>
  <c r="R103" i="5" l="1"/>
  <c r="R106" i="5" s="1"/>
  <c r="AK104" i="5"/>
  <c r="AK105" i="5" s="1"/>
  <c r="AK108" i="5" s="1"/>
</calcChain>
</file>

<file path=xl/sharedStrings.xml><?xml version="1.0" encoding="utf-8"?>
<sst xmlns="http://schemas.openxmlformats.org/spreadsheetml/2006/main" count="659" uniqueCount="420">
  <si>
    <t xml:space="preserve">REPÚBLICA DE CHILE </t>
  </si>
  <si>
    <t>SERVICIO DE IMPUESTOS INTERNOS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</si>
  <si>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</si>
  <si>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</si>
  <si>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</si>
  <si>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</si>
  <si>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</si>
  <si>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</si>
  <si>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</si>
  <si>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</si>
  <si>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</si>
  <si>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</si>
  <si>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</si>
  <si>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</si>
  <si>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</si>
  <si>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</si>
  <si>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</si>
  <si>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</si>
  <si>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</si>
  <si>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</si>
  <si>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</si>
  <si>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</si>
  <si>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</si>
  <si>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</si>
  <si>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Retiro único y extraordinario de fondos previsionales, establecido en la Ley N° 21.295</t>
  </si>
  <si>
    <t>Incremento por IDPC, según arts. 54 N° 1 y 62 LIR</t>
  </si>
  <si>
    <t>Incremento por impuestos soportados en el exterior, según arts. 41 A LIR</t>
  </si>
  <si>
    <t>REBAJAS A LA RENTA</t>
  </si>
  <si>
    <t xml:space="preserve">Donaciones, según art. 7° Ley N° 16.282 y D.L. N° 45 de 1973 </t>
  </si>
  <si>
    <t>-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</si>
  <si>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</si>
  <si>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</si>
  <si>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</si>
  <si>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</si>
  <si>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</si>
  <si>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</si>
  <si>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</si>
  <si>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</si>
  <si>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</si>
  <si>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</si>
  <si>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</si>
  <si>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</si>
  <si>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Crédito al IGC, según art. 52 bis LIR</t>
  </si>
  <si>
    <t>Crédito al IGC por fomento forestal, según D.L. N° 701 de 1974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</si>
  <si>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</si>
  <si>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</si>
  <si>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</si>
  <si>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</si>
  <si>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</si>
  <si>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</si>
  <si>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</si>
  <si>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</si>
  <si>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</si>
  <si>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</si>
  <si>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</si>
  <si>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</si>
  <si>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</si>
  <si>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</si>
  <si>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</si>
  <si>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</si>
  <si>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</si>
  <si>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</si>
  <si>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</si>
  <si>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</si>
  <si>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</si>
  <si>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</si>
  <si>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</si>
  <si>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</si>
  <si>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</si>
  <si>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</si>
  <si>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</si>
  <si>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</si>
  <si>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</si>
  <si>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</si>
  <si>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</si>
  <si>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</si>
  <si>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</si>
  <si>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</si>
  <si>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</si>
  <si>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</si>
  <si>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</si>
  <si>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</si>
  <si>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</si>
  <si>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</si>
  <si>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del IA sobre rentas asignadas empresas acogidas al régimen de los arts. 14 letra B) N° 1 , 2 y/o 14 letra D) N° 8, según art. 74 N° 4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</si>
  <si>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</si>
  <si>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</si>
  <si>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</si>
  <si>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</si>
  <si>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</si>
  <si>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</si>
  <si>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</si>
  <si>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</si>
  <si>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</si>
  <si>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</si>
  <si>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PPUA sin derecho a devolución, según art. 27 transitorio de la ley N° 21.210</t>
  </si>
  <si>
    <t>PPUA con derecho a devolución, según art. 27 transitorio de la ley N° 21.210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</si>
  <si>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</si>
  <si>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</si>
  <si>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</si>
  <si>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</si>
  <si>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</si>
  <si>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</si>
  <si>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</si>
  <si>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</si>
  <si>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01</t>
  </si>
  <si>
    <t>Primer apellido o razón social</t>
  </si>
  <si>
    <t>02</t>
  </si>
  <si>
    <t>Segundo apellido</t>
  </si>
  <si>
    <t>05</t>
  </si>
  <si>
    <t>Nombres</t>
  </si>
  <si>
    <t>03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</si>
  <si>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</si>
  <si>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</si>
  <si>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</si>
  <si>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</si>
  <si>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</si>
  <si>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DEVOLUCIÓN SOLICITADA</t>
  </si>
  <si>
    <t>Monto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</si>
  <si>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</si>
  <si>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</si>
  <si>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</si>
  <si>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</si>
  <si>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</si>
  <si>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</si>
  <si>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</si>
  <si>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</si>
  <si>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</si>
  <si>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 xml:space="preserve"> </t>
  </si>
  <si>
    <t>Remanente para ejercicio siguiente</t>
  </si>
  <si>
    <t>RECUADRO N° 6: DATOS INFORMATIVOS</t>
  </si>
  <si>
    <t>Operaciones Internacionales</t>
  </si>
  <si>
    <t>Préstamos efectuados a propietarios, socios o accionistas en el ejercicio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</si>
  <si>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</si>
  <si>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</si>
  <si>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</si>
  <si>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</si>
  <si>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</si>
  <si>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</si>
  <si>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</si>
  <si>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</si>
  <si>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</si>
  <si>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</si>
  <si>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</si>
  <si>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</si>
  <si>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</si>
  <si>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</si>
  <si>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</si>
  <si>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</si>
  <si>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</si>
  <si>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</si>
  <si>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</si>
  <si>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</si>
  <si>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>Retiros, remesas o distribuciones afectos a IGC o IA, imputados a las utilidades de balance en exceso de las tributables (UBET)</t>
  </si>
  <si>
    <t>Depreciación acelerada vehículos eléctricos o híbridos con recarga eléctrica exterior u otros calificados como cero emisiones por resolución fundada del Ministerio de Energía (art. 8 Ley N° 21.305)</t>
  </si>
  <si>
    <t>Depreciación normal vehículos eléctricos o híbridos con recarga eléctrica exterior u otros calificados como cero emisiones por resolución fundada del Ministerio de Energía (art. 8 Ley N° 21.305)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</si>
  <si>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</si>
  <si>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</si>
  <si>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</si>
  <si>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</si>
  <si>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</si>
  <si>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crédito Impuesto Tasa Adicional ex art. 21 LIR</t>
  </si>
  <si>
    <t>Crédito por gastos de capacitación mensual con derecho a devolución (art. 6 Ley N° 20.326)</t>
  </si>
  <si>
    <t>Saldo de excedente base imponible IDPC voluntario a imputar ejercicio siguientes</t>
  </si>
  <si>
    <t>No Sujeto a Restitución</t>
  </si>
  <si>
    <t xml:space="preserve">RECUADRO N° 8:  INFORMACIÓN SOBRE DONACIONES Y CRÉDITOS O REBAJAS IMPUTABLES AL IDPC 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</si>
  <si>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</si>
  <si>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</si>
  <si>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</si>
  <si>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</si>
  <si>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</si>
  <si>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</si>
  <si>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</si>
  <si>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</si>
  <si>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</si>
  <si>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</si>
  <si>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</si>
  <si>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</si>
  <si>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</si>
  <si>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</si>
  <si>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</si>
  <si>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</si>
  <si>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</si>
  <si>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</si>
  <si>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</si>
  <si>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</si>
  <si>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IEAM del ejercicio</t>
  </si>
  <si>
    <t>Crédito IEAM utilizado en el ejercicio</t>
  </si>
  <si>
    <t>Remanente crédito IEAM a devolver a través de código 36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</si>
  <si>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</si>
  <si>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</si>
  <si>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</si>
  <si>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</si>
  <si>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</si>
  <si>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Donaciones, según art. 18° Ley N° 21.258 (no afecta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</si>
  <si>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</si>
  <si>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</si>
  <si>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</si>
  <si>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</si>
  <si>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</si>
  <si>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IS</t>
  </si>
  <si>
    <t>IS pagado que afectó al FUR</t>
  </si>
  <si>
    <t>Rebaja FUR por devolución de capital, enajenación de acciones o derechos sociales y reorganización empresarial, debidamente reajustados</t>
  </si>
  <si>
    <t>Rebaja FUR acogido a IS por devolución de capital, enajenación de acciones o derechos sociales y reorganización empresarial, debidamente reajustados</t>
  </si>
  <si>
    <t>Aumento FUR por reorganización empresarial debidamente reajustado</t>
  </si>
  <si>
    <t>Reclasificación FUR por rentas afectadas IS</t>
  </si>
  <si>
    <t>Remanente para el ejercicio siguiente de rentas afectadas con IS</t>
  </si>
  <si>
    <t>Remanente FUR para el ejercicio siguiente afectos a impuestos finales</t>
  </si>
  <si>
    <t>Remanente FUR para el ejercicio siguiente exentos e INR</t>
  </si>
  <si>
    <t>Otros ingresos percibidos o devengados</t>
  </si>
  <si>
    <t>Gastos aceptados por donaciones</t>
  </si>
  <si>
    <t>Base del IDPC voluntario según  art. 14 letra A) N°  6 LIR y art. 42 transitorio Ley 21.210</t>
  </si>
  <si>
    <t xml:space="preserve">Pérdida tributaria del ejercicio al 31 de diciembre </t>
  </si>
  <si>
    <t>Saldo negativo del registro REX al término del ejercicio</t>
  </si>
  <si>
    <t>Subtotal</t>
  </si>
  <si>
    <t>Saldo positivo del registro REX al término del ejercicio, antes de imputaciones</t>
  </si>
  <si>
    <t>Saldo FUR  (cuando no haya sido considerado dentro del valor del capital aportado a la empresa)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</si>
  <si>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</si>
  <si>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</si>
  <si>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</si>
  <si>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</si>
  <si>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</si>
  <si>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</si>
  <si>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Otras partidas a agregar</t>
  </si>
  <si>
    <t>Otras partidas a deducir</t>
  </si>
  <si>
    <t>RAI</t>
  </si>
  <si>
    <t>REX</t>
  </si>
  <si>
    <t>STUT</t>
  </si>
  <si>
    <t>RENTAS CON TRIBUTACIÓN CUMPLIDA</t>
  </si>
  <si>
    <t>RENTAS EXENTAS</t>
  </si>
  <si>
    <t>INR</t>
  </si>
  <si>
    <t>ISFUT</t>
  </si>
  <si>
    <t>OTRAS</t>
  </si>
  <si>
    <t>Reversos y/o disminuciones del ejercicio (propios)</t>
  </si>
  <si>
    <t>Aumentos del ejercicio (propios)</t>
  </si>
  <si>
    <t>Otros aumentos del ejercicio</t>
  </si>
  <si>
    <t>Otras disminuciones del ejercicio</t>
  </si>
  <si>
    <t>Remanente ejercicio siguiente (saldo positivo)</t>
  </si>
  <si>
    <t>Remanente ejercicio siguiente (saldo negativo)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</si>
  <si>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</si>
  <si>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</si>
  <si>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</si>
  <si>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</si>
  <si>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</si>
  <si>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</si>
  <si>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</si>
  <si>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IDPC e IPE retiros o dividendos percibidos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</si>
  <si>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</si>
  <si>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</si>
  <si>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</si>
  <si>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</si>
  <si>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</si>
  <si>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</si>
  <si>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</si>
  <si>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</si>
  <si>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</si>
  <si>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</si>
  <si>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</si>
  <si>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</si>
  <si>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</si>
  <si>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</si>
  <si>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</si>
  <si>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</si>
  <si>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>Opción al régimen</t>
  </si>
  <si>
    <t>Ley N° 19.709 (Tocopilla)</t>
  </si>
  <si>
    <t xml:space="preserve">Instituciones art. 40 N°s. 2 y 4 LIR
</t>
  </si>
  <si>
    <t>Asoc. o cuentas en participación</t>
  </si>
  <si>
    <t>Retiro del régimen</t>
  </si>
  <si>
    <t>D.L. N° 701 de 1974
(Fomento Forestal)</t>
  </si>
  <si>
    <t>D.L. N° 600 de 1974 (E.I.E.)</t>
  </si>
  <si>
    <t>Saldo de crédito por IDPC en carácter de voluntario por rectificación del capital propio tributario, según art. 32° transitorio Ley N° 21.210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</si>
  <si>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</si>
  <si>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</si>
  <si>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</si>
  <si>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</si>
  <si>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</si>
  <si>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</si>
  <si>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</si>
  <si>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</si>
  <si>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</si>
  <si>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</si>
  <si>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</si>
  <si>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</si>
  <si>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</si>
  <si>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</si>
  <si>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</si>
  <si>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</si>
  <si>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</si>
  <si>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</si>
  <si>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</si>
  <si>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</si>
  <si>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</si>
  <si>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</si>
  <si>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</si>
  <si>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</si>
  <si>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</si>
  <si>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</si>
  <si>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</si>
  <si>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</si>
  <si>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</si>
  <si>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</si>
  <si>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</si>
  <si>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</si>
  <si>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</si>
  <si>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</si>
  <si>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</si>
  <si>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</si>
  <si>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</si>
  <si>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>Remesas, retiros o dividendos distribuidos del ejercicio, históricos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</si>
  <si>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</si>
  <si>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</si>
  <si>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</si>
  <si>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</si>
  <si>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Aumentos (efectivos) de capital del ejercicio</t>
  </si>
  <si>
    <t>Disminuciones (efectivas) de capital del ejercicio</t>
  </si>
  <si>
    <t>Base imponible afecta a IDPC del ejercicio</t>
  </si>
  <si>
    <t>Rentas exentas e ingresos no renta (positivo), generados por la empresa en el ejercicio</t>
  </si>
  <si>
    <t>Pérdida por rentas exentas e ingresos no renta del ejercicio</t>
  </si>
  <si>
    <t>Base del IDPC voluntario según art. 14 letra A) N° 6 LIR</t>
  </si>
  <si>
    <t>RECUADRO N° 20: REGISTRO DE RENTAS EMPRESARIALES Y MOVIMIENTO STUT</t>
  </si>
  <si>
    <t>RAP</t>
  </si>
  <si>
    <t xml:space="preserve">Remanente ejercicio anterior (saldo negativo) </t>
  </si>
  <si>
    <t>Aumentos del ejercicio por reorganizaciones</t>
  </si>
  <si>
    <t>Disminuciones del ejercicio por reorganizaciones</t>
  </si>
  <si>
    <t xml:space="preserve">Remanente ejercicio siguiente (saldo negativo) </t>
  </si>
  <si>
    <t>RECUADRO N° 0</t>
  </si>
  <si>
    <t xml:space="preserve">Leyes N°s.
18.392 o 19.149
(Navarino y Primavera)
</t>
  </si>
  <si>
    <t>D.S. N° 341 de 2004, del Min. De Hacienda (Zona Franca)</t>
  </si>
  <si>
    <t>Sistema de Tributación</t>
  </si>
  <si>
    <t>Mayor retención por sueldos, pensiones y otras rentas similares declaradas en código 1098</t>
  </si>
  <si>
    <t>Total de cantidades adeudadas, pagadas o abonadas en cuenta o puestas a disposición de relacionados en el exterior (arts. 31 inc. 3° y 59 LIR)</t>
  </si>
  <si>
    <t>Cantidades adeudadas, pagadas, abonadas en cuenta o puestas a disposición de relacionados en el exterior, cuyo IA no ha sido enterado (arts. 31 inc. 3° y 59 LIR)</t>
  </si>
  <si>
    <t xml:space="preserve">Retiros, remesas o distribuciones afectos a IGC o IA, no Imputados a los RTRE </t>
  </si>
  <si>
    <t>Saldo o aporte inicial del ejercicio de la asociación o cuentas en participación o del encargo fiduciario a informar por el gestor.</t>
  </si>
  <si>
    <t>Saldo final del ejercicio de la asociación o cuentas en participación o del encargo fiduciario a informar por el gestor.</t>
  </si>
  <si>
    <t>Crédito por IDPC asignado en el ejercicio a los partícipes o beneficiarios de la asociación o cuentas en participación o del encargo fiduciario.</t>
  </si>
  <si>
    <t xml:space="preserve">Crédito IPE asignado en el ejercicio a los partícipes o beneficiarios de la asociación o cuentas en participación o del encargo fiduciario. </t>
  </si>
  <si>
    <t>Pérdida tributaria del ejercicio al 31 de diciembre</t>
  </si>
  <si>
    <t>Remesas, retiros o dividendos repartidos en el ejercicio</t>
  </si>
  <si>
    <t>Partidas del inciso primero no afectas al IU de tasa 40% y del inciso segundo del art. 21 LIR</t>
  </si>
  <si>
    <t>Remanente ejercicio anterior o saldo inicial (saldo positivo)</t>
  </si>
  <si>
    <t>Remanente ejercicio anterior o saldo inicial (saldo negativo)</t>
  </si>
  <si>
    <t>Monto imputado al IS art. 25° transitorio Ley N°21.210</t>
  </si>
  <si>
    <t>Retiros, dividendos o remesas imputados a los RTRE</t>
  </si>
  <si>
    <t>Retiros en exceso y devoluciones de capital imputados en el ejercicio</t>
  </si>
  <si>
    <t>IDPC e IPE base imponible generada en el ejercicio</t>
  </si>
  <si>
    <t>Asignado a remesas, retiros o dividendos efectuados en el ejercicio.</t>
  </si>
  <si>
    <t>Asignado a Retiros en exceso y devoluciones de capital efectuados en el ejercicio.</t>
  </si>
  <si>
    <t>IDPC e IPE asignado a gastos rechazados del art. 21 inc. 1° no afectos a IU 40% y del inciso 2°, LIR</t>
  </si>
  <si>
    <t>RECUADRO N° 7: INGRESO DIFERIDO Y SALDOS PENDIENTES DE AMORTIZACIÓN.</t>
  </si>
  <si>
    <t>Detalle</t>
  </si>
  <si>
    <t>Saldo de rentas tributables acumuladas</t>
  </si>
  <si>
    <t xml:space="preserve">
Crédito 
</t>
  </si>
  <si>
    <t xml:space="preserve"> Sujeto a Restitución</t>
  </si>
  <si>
    <t>Saldo de ingreso diferido pendiente de tributación de acuerdo al art 14 letra D) N°8, letra (d) de la LIR, artículo 40° transitorio  de la Ley N° 21.210 y Circular N° 62 de 2020.</t>
  </si>
  <si>
    <t>Saldo de ingreso diferido pendiente de tributación de acuerdo al art. 15° transitorio de la Ley N° 21.210.</t>
  </si>
  <si>
    <t>Ingreso  diferido a  imputar  en  el ejercicio.</t>
  </si>
  <si>
    <t>TOTAL Saldo ingreso diferido a imputar en los ejercicios siguientes.</t>
  </si>
  <si>
    <t>Saldo de ingreso diferido pendiente de tributación correspondiente a lo dispuesto en el ex art. 14 ter letra A N° 2 LIR y en el art. 3° transitorio de la Ley N° 20.780.</t>
  </si>
  <si>
    <t>RENTAS BRUTAS AFECTAS</t>
  </si>
  <si>
    <t>Impuesto Territorial pagado en el año 2021, según art. 55 letra a) LIR</t>
  </si>
  <si>
    <r>
      <t xml:space="preserve">Pérdida en operaciones de capitales mobiliarios y ganancias de capital según </t>
    </r>
    <r>
      <rPr>
        <b/>
        <sz val="10"/>
        <color rgb="FFFF0000"/>
        <rFont val="Calibri"/>
        <family val="2"/>
        <scheme val="minor"/>
      </rPr>
      <t>códigos 105, 155,152 y 1032</t>
    </r>
    <r>
      <rPr>
        <sz val="10"/>
        <rFont val="Calibri"/>
        <family val="2"/>
        <scheme val="minor"/>
      </rPr>
      <t xml:space="preserve"> (arts. 54 N° 1 y 62 LIR)</t>
    </r>
  </si>
  <si>
    <r>
      <t>SUB TOTAL (Si declara IA trasladar a</t>
    </r>
    <r>
      <rPr>
        <b/>
        <sz val="10"/>
        <color rgb="FFFF0000"/>
        <rFont val="Calibri"/>
        <family val="2"/>
        <scheme val="minor"/>
      </rPr>
      <t xml:space="preserve"> código 133 o  32</t>
    </r>
    <r>
      <rPr>
        <b/>
        <sz val="10"/>
        <rFont val="Calibri"/>
        <family val="2"/>
        <scheme val="minor"/>
      </rPr>
      <t>)</t>
    </r>
  </si>
  <si>
    <r>
      <t>BASE IMPONIBLE ANUAL DE IUSC o IGC (registre solo si diferencia es positiva)</t>
    </r>
    <r>
      <rPr>
        <b/>
        <strike/>
        <sz val="10"/>
        <rFont val="Calibri"/>
        <family val="2"/>
        <scheme val="minor"/>
      </rPr>
      <t>.</t>
    </r>
  </si>
  <si>
    <r>
      <t xml:space="preserve">Tasa adicional de 10% de IGC, sobre cantidades declaradas en </t>
    </r>
    <r>
      <rPr>
        <b/>
        <sz val="10"/>
        <color rgb="FFFF0000"/>
        <rFont val="Calibri"/>
        <family val="2"/>
        <scheme val="minor"/>
      </rPr>
      <t>código 106</t>
    </r>
    <r>
      <rPr>
        <sz val="10"/>
        <rFont val="Calibri"/>
        <family val="2"/>
        <scheme val="minor"/>
      </rPr>
      <t xml:space="preserve"> art. 21 inc. 3° LIR</t>
    </r>
  </si>
  <si>
    <r>
      <t xml:space="preserve">Crédito por asignaciones por causa de muerte Ley N° 16.271, según art. 17 N° 8 letra b) </t>
    </r>
    <r>
      <rPr>
        <b/>
        <sz val="10"/>
        <color rgb="FFFF0000"/>
        <rFont val="Calibri"/>
        <family val="2"/>
        <scheme val="minor"/>
      </rPr>
      <t>literal vi) LIR</t>
    </r>
  </si>
  <si>
    <r>
      <t xml:space="preserve">Crédito proporcional al IGC por rentas exentas declaradas en </t>
    </r>
    <r>
      <rPr>
        <b/>
        <sz val="10"/>
        <color rgb="FFFF0000"/>
        <rFont val="Calibri"/>
        <family val="2"/>
        <scheme val="minor"/>
      </rPr>
      <t>código 152</t>
    </r>
    <r>
      <rPr>
        <sz val="10"/>
        <rFont val="Calibri"/>
        <family val="2"/>
        <scheme val="minor"/>
      </rPr>
      <t>, según art. 56 N° 2 LIR</t>
    </r>
  </si>
  <si>
    <t>Crédito al IGC por art. 33 bis, según art. 14 letra D) N°8 letra a) numeral (v) LIR</t>
  </si>
  <si>
    <r>
      <t xml:space="preserve">IDPC contribuyentes  o entidades sin vínculo directo o indirecto con propietarios afectos a IGC o IA, según art. 14 </t>
    </r>
    <r>
      <rPr>
        <b/>
        <sz val="10"/>
        <color rgb="FFFF0000"/>
        <rFont val="Calibri"/>
        <family val="2"/>
        <scheme val="minor"/>
      </rPr>
      <t>letra</t>
    </r>
    <r>
      <rPr>
        <sz val="10"/>
        <rFont val="Calibri"/>
        <family val="2"/>
        <scheme val="minor"/>
      </rPr>
      <t xml:space="preserve"> G) LIR</t>
    </r>
  </si>
  <si>
    <t>Diferencia de IA por crédito indebido por IDPC o el crédito a que se refiere el art. 41 A en caso de empresas acogidas al régimen del art. 14 letras A) y D) N° 3, según art. 74 N° 4 LIR</t>
  </si>
  <si>
    <r>
      <t xml:space="preserve">Tasa adicional de 10% de IA, sobre cantidades declaradas en </t>
    </r>
    <r>
      <rPr>
        <b/>
        <sz val="10"/>
        <color rgb="FFFF0000"/>
        <rFont val="Calibri"/>
        <family val="2"/>
        <scheme val="minor"/>
      </rPr>
      <t>código 106</t>
    </r>
    <r>
      <rPr>
        <sz val="10"/>
        <rFont val="Calibri"/>
        <family val="2"/>
        <scheme val="minor"/>
      </rPr>
      <t>, según art. 21 inc 3° LIR</t>
    </r>
  </si>
  <si>
    <r>
      <t xml:space="preserve">Débito fiscal por restitución crédito por IDPC, según art. 63 inc. </t>
    </r>
    <r>
      <rPr>
        <b/>
        <sz val="10"/>
        <color rgb="FFFF0000"/>
        <rFont val="Calibri"/>
        <family val="2"/>
        <scheme val="minor"/>
      </rPr>
      <t>final</t>
    </r>
    <r>
      <rPr>
        <sz val="10"/>
        <rFont val="Calibri"/>
        <family val="2"/>
        <scheme val="minor"/>
      </rPr>
      <t xml:space="preserve"> LIR</t>
    </r>
  </si>
  <si>
    <r>
      <t xml:space="preserve">Reliquidación IGC por término de giro de empresa acogida al régimen del art. 14 letras A) y D) N° 3 </t>
    </r>
    <r>
      <rPr>
        <b/>
        <sz val="10"/>
        <color rgb="FFFF0000"/>
        <rFont val="Calibri"/>
        <family val="2"/>
        <scheme val="minor"/>
      </rPr>
      <t>y 8</t>
    </r>
    <r>
      <rPr>
        <sz val="10"/>
        <rFont val="Calibri"/>
        <family val="2"/>
        <scheme val="minor"/>
      </rPr>
      <t>, según art. 38 bis N° 3 LIR</t>
    </r>
  </si>
  <si>
    <r>
      <t>Pagos provisionales, según arts. 14 letra D) N° 3 letra (k) y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84 LIR</t>
    </r>
  </si>
  <si>
    <r>
      <t xml:space="preserve">Retenciones por rentas declaradas en </t>
    </r>
    <r>
      <rPr>
        <b/>
        <sz val="10"/>
        <color rgb="FFFF0000"/>
        <rFont val="Calibri"/>
        <family val="2"/>
        <scheme val="minor"/>
      </rPr>
      <t>código 110</t>
    </r>
    <r>
      <rPr>
        <sz val="10"/>
        <rFont val="Calibri"/>
        <family val="2"/>
        <scheme val="minor"/>
      </rPr>
      <t xml:space="preserve"> (Recuadro N°1)</t>
    </r>
  </si>
  <si>
    <r>
      <t xml:space="preserve">Retenciones por rentas declaradas en </t>
    </r>
    <r>
      <rPr>
        <b/>
        <sz val="10"/>
        <color rgb="FFFF0000"/>
        <rFont val="Calibri"/>
        <family val="2"/>
        <scheme val="minor"/>
      </rPr>
      <t>códigos 155 y/o 767</t>
    </r>
  </si>
  <si>
    <t>Retenciones por rentas declaradas en códigos 104, 106, 108, 955, 1632, 155, 1032, 908, 951 y 32.</t>
  </si>
  <si>
    <r>
      <t xml:space="preserve">Remanente de crédito por reliquidación del IUSC y/o por ahorro neto positivo, proveniente de </t>
    </r>
    <r>
      <rPr>
        <b/>
        <sz val="10"/>
        <color rgb="FFFF0000"/>
        <rFont val="Calibri"/>
        <family val="2"/>
        <scheme val="minor"/>
      </rPr>
      <t>códigos 162 y/o 174</t>
    </r>
  </si>
  <si>
    <r>
      <t xml:space="preserve">Remanente de crédito por IDPC proveniente de </t>
    </r>
    <r>
      <rPr>
        <b/>
        <sz val="10"/>
        <color rgb="FFFF0000"/>
        <rFont val="Calibri"/>
        <family val="2"/>
        <scheme val="minor"/>
      </rPr>
      <t>códigos 1638 y/o 610</t>
    </r>
  </si>
  <si>
    <t>Impuestos declarados y pagados en conformidad al art. 69 N° 3 y 4 LIR</t>
  </si>
  <si>
    <r>
      <t xml:space="preserve">Excedente crédito por IDPC del </t>
    </r>
    <r>
      <rPr>
        <b/>
        <sz val="10"/>
        <color rgb="FFFF0000"/>
        <rFont val="Calibri"/>
        <family val="2"/>
        <scheme val="minor"/>
      </rPr>
      <t>código 76</t>
    </r>
  </si>
  <si>
    <t>Monto a pagar cuota Prestamo Tasa 0% (préstamo solidario del Estado)</t>
  </si>
  <si>
    <r>
      <t xml:space="preserve">Reajuste art.72 LIR, </t>
    </r>
    <r>
      <rPr>
        <b/>
        <sz val="10"/>
        <color rgb="FFFF0000"/>
        <rFont val="Calibri"/>
        <family val="2"/>
        <scheme val="minor"/>
      </rPr>
      <t>código 305</t>
    </r>
    <r>
      <rPr>
        <sz val="10"/>
        <rFont val="Calibri"/>
        <family val="2"/>
        <scheme val="minor"/>
      </rPr>
      <t xml:space="preserve">   %</t>
    </r>
  </si>
  <si>
    <r>
      <t>TOTAL A PAGAR (</t>
    </r>
    <r>
      <rPr>
        <b/>
        <sz val="10"/>
        <color rgb="FFFF0000"/>
        <rFont val="Calibri"/>
        <family val="2"/>
        <scheme val="minor"/>
      </rPr>
      <t>códigos 90 + 39</t>
    </r>
    <r>
      <rPr>
        <sz val="10"/>
        <rFont val="Calibri"/>
        <family val="2"/>
        <scheme val="minor"/>
      </rPr>
      <t>)</t>
    </r>
  </si>
  <si>
    <t>MÁS: intereses y multas declaración fuera de plazo.</t>
  </si>
  <si>
    <r>
      <t>TOTAL A PAGAR (</t>
    </r>
    <r>
      <rPr>
        <b/>
        <sz val="10"/>
        <color rgb="FFFF0000"/>
        <rFont val="Calibri"/>
        <family val="2"/>
        <scheme val="minor"/>
      </rPr>
      <t>códigos 91+92+ 93)</t>
    </r>
  </si>
  <si>
    <t>Tipo de cuenta</t>
  </si>
  <si>
    <t>(Marque con una X según corresponda)</t>
  </si>
  <si>
    <t>Cuentas en Participación y Demás Encargos Fiduciarios.</t>
  </si>
  <si>
    <t>Ingresos del giro devengados en ejercicios anteriores y percibidos en el ejercicio actual</t>
  </si>
  <si>
    <t>Existencias, insumos y servicios del negocio adeudados en ejercicios anteriores y pagados en el ejercicio actual</t>
  </si>
  <si>
    <t>RECUADRO N° 21: REGISTRO SAC (SALDO ACUMULADOS DE CRÉDITO)</t>
  </si>
  <si>
    <t>RECUADRO Nº 18  DETERMINACIÓN DEL RAI (ART. 14 LETRA D) N° 3 LIR)</t>
  </si>
  <si>
    <r>
      <t xml:space="preserve">CPTS positivo </t>
    </r>
    <r>
      <rPr>
        <b/>
        <sz val="9"/>
        <color rgb="FFFF0000"/>
        <rFont val="Calibri"/>
        <family val="2"/>
      </rPr>
      <t>final</t>
    </r>
  </si>
  <si>
    <r>
      <t>CPTS negativo</t>
    </r>
    <r>
      <rPr>
        <b/>
        <sz val="9"/>
        <color rgb="FFFF0000"/>
        <rFont val="Calibri"/>
        <family val="2"/>
      </rPr>
      <t xml:space="preserve"> final</t>
    </r>
  </si>
  <si>
    <r>
      <t xml:space="preserve">Remanente </t>
    </r>
    <r>
      <rPr>
        <b/>
        <sz val="9"/>
        <color rgb="FFFF0000"/>
        <rFont val="Calibri"/>
        <family val="2"/>
        <scheme val="minor"/>
      </rPr>
      <t>crédito</t>
    </r>
    <r>
      <rPr>
        <sz val="9"/>
        <rFont val="Calibri"/>
        <family val="2"/>
        <scheme val="minor"/>
      </rPr>
      <t xml:space="preserve"> IDPC ejercicio anterior debidamente reajustado</t>
    </r>
  </si>
  <si>
    <r>
      <rPr>
        <b/>
        <sz val="9"/>
        <color rgb="FFFF0000"/>
        <rFont val="Calibri"/>
        <family val="2"/>
        <scheme val="minor"/>
      </rPr>
      <t>Crédito por</t>
    </r>
    <r>
      <rPr>
        <sz val="9"/>
        <rFont val="Calibri"/>
        <family val="2"/>
        <scheme val="minor"/>
      </rPr>
      <t xml:space="preserve"> IDPC utilizado en el ejercicio</t>
    </r>
  </si>
  <si>
    <r>
      <rPr>
        <b/>
        <sz val="9"/>
        <color rgb="FFFF0000"/>
        <rFont val="Calibri"/>
        <family val="2"/>
        <scheme val="minor"/>
      </rPr>
      <t>Crédito por</t>
    </r>
    <r>
      <rPr>
        <sz val="9"/>
        <rFont val="Calibri"/>
        <family val="2"/>
        <scheme val="minor"/>
      </rPr>
      <t xml:space="preserve"> IDPC recibido en el ejercicio</t>
    </r>
  </si>
  <si>
    <r>
      <t xml:space="preserve">Remanente </t>
    </r>
    <r>
      <rPr>
        <b/>
        <sz val="9"/>
        <color rgb="FFFF0000"/>
        <rFont val="Calibri"/>
        <family val="2"/>
        <scheme val="minor"/>
      </rPr>
      <t>crédito por</t>
    </r>
    <r>
      <rPr>
        <sz val="9"/>
        <rFont val="Calibri"/>
        <family val="2"/>
        <scheme val="minor"/>
      </rPr>
      <t xml:space="preserve"> IDPC para el ejercicio siguiente</t>
    </r>
  </si>
  <si>
    <r>
      <t>Renta imponible</t>
    </r>
    <r>
      <rPr>
        <strike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extranjera (art. 41 A  N° 3 LIR)</t>
    </r>
  </si>
  <si>
    <t>Imputaciones a la Pérdida Tributaria del Ejercicio</t>
  </si>
  <si>
    <t>Créditos cuyos remanente no dan derecho a imputación en los ejercicios siguientes ni a devolución</t>
  </si>
  <si>
    <t>Créditos cuyos remanentes dan solo derecho a imputación en los ejercicios siguientes</t>
  </si>
  <si>
    <t>Créditos cuyo remanente da derecho a devolución</t>
  </si>
  <si>
    <t>Otras donaciones</t>
  </si>
  <si>
    <t>Sistema contabilidad agrícola simplificada según D.S. N° 344 de 2004, del Min. de Hacienda</t>
  </si>
  <si>
    <t xml:space="preserve">Incremento </t>
  </si>
  <si>
    <r>
      <t xml:space="preserve">Capital aportado empresas que inician actividades </t>
    </r>
    <r>
      <rPr>
        <b/>
        <sz val="9"/>
        <color rgb="FFFF0000"/>
        <rFont val="Calibri"/>
        <family val="2"/>
        <scheme val="minor"/>
      </rPr>
      <t>en el año comercial que corresponda a esta declaración</t>
    </r>
  </si>
  <si>
    <r>
      <t xml:space="preserve">CPT o </t>
    </r>
    <r>
      <rPr>
        <b/>
        <sz val="9"/>
        <color rgb="FFFF0000"/>
        <rFont val="Calibri"/>
        <family val="2"/>
        <scheme val="minor"/>
      </rPr>
      <t>CPTS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positivo inicial</t>
    </r>
  </si>
  <si>
    <r>
      <t xml:space="preserve">CPT o </t>
    </r>
    <r>
      <rPr>
        <b/>
        <sz val="9"/>
        <color rgb="FFFF0000"/>
        <rFont val="Calibri"/>
        <family val="2"/>
        <scheme val="minor"/>
      </rPr>
      <t>CPTS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negativo inicial</t>
    </r>
  </si>
  <si>
    <r>
      <t xml:space="preserve">CPTS positivo final </t>
    </r>
    <r>
      <rPr>
        <b/>
        <sz val="9"/>
        <color rgb="FFFF0000"/>
        <rFont val="Calibri"/>
        <family val="2"/>
        <scheme val="minor"/>
      </rPr>
      <t>(recuadro N° 19)</t>
    </r>
  </si>
  <si>
    <r>
      <t>CPTS negativo final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(recuadro N° 19)</t>
    </r>
  </si>
  <si>
    <t>Tabla de cálculo del Impuesto Global Complementario año tributario 2022, establecida en el artículo 52 de la LIR (Unidad Tributaria Anual a diciembre de 2021: $650.052)</t>
  </si>
  <si>
    <t>Renta imponible anual</t>
  </si>
  <si>
    <t>Factor</t>
  </si>
  <si>
    <t>Cantidad a rebajar</t>
  </si>
  <si>
    <t>Desde</t>
  </si>
  <si>
    <t>Hasta</t>
  </si>
  <si>
    <t>y más</t>
  </si>
  <si>
    <t xml:space="preserve">Sueldos, pensiones y otras rentas similares de fuente extranjera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</si>
</sst>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00"/>
    <numFmt numFmtId="165" formatCode="0#,##0"/>
    <numFmt numFmtId="166" formatCode="_-&quot;$&quot;* #,##0.00_-;\-&quot;$&quot;* #,##0.00_-;_-&quot;$&quot;* &quot;-&quot;??_-;_-@_-"/>
    <numFmt numFmtId="167" formatCode="_-* #,##0.00\ _$_-;\-* #,##0.00\ _$_-;_-* &quot;-&quot;??\ _$_-;_-@_-"/>
    <numFmt numFmtId="168" formatCode="_(* #,##0_);_(* \(#,##0\);_(* &quot;-&quot;??_);_(@_)"/>
    <numFmt numFmtId="169" formatCode="#,##0;[Red]\(#,##0\)"/>
    <numFmt numFmtId="170" formatCode="_ * #,##0.00_ ;_ * \-#,##0.00_ ;_ * &quot;-&quot;_ ;_ @_ "/>
    <numFmt numFmtId="171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trike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</font>
    <font>
      <strike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auto="1"/>
      </patternFill>
    </fill>
    <fill>
      <patternFill patternType="lightDown">
        <fgColor auto="1"/>
        <bgColor theme="0"/>
      </patternFill>
    </fill>
    <fill>
      <patternFill patternType="lightDown">
        <fgColor auto="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auto="1"/>
      </patternFill>
    </fill>
    <fill>
      <patternFill patternType="lightDown">
        <fgColor auto="1"/>
        <bgColor theme="0" tint="-4.9989318521683403E-2"/>
      </patternFill>
    </fill>
    <fill>
      <patternFill patternType="lightDown">
        <fgColor auto="1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rgb="FF0033CC"/>
      </left>
      <right style="hair">
        <color rgb="FF0033CC"/>
      </right>
      <top/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thin">
        <color indexed="64"/>
      </bottom>
      <diagonal/>
    </border>
    <border>
      <left style="hair">
        <color rgb="FF0033CC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medium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medium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</cellStyleXfs>
  <cellXfs count="1034">
    <xf numFmtId="0" fontId="0" fillId="0" borderId="0" xfId="0"/>
    <xf numFmtId="0" fontId="4" fillId="2" borderId="0" xfId="3" applyFont="1" applyFill="1" applyAlignment="1">
      <alignment horizontal="left"/>
    </xf>
    <xf numFmtId="3" fontId="4" fillId="10" borderId="32" xfId="3" quotePrefix="1" applyNumberFormat="1" applyFont="1" applyFill="1" applyBorder="1" applyAlignment="1">
      <alignment horizontal="center" vertical="center" wrapText="1"/>
    </xf>
    <xf numFmtId="3" fontId="4" fillId="2" borderId="0" xfId="3" quotePrefix="1" applyNumberFormat="1" applyFont="1" applyFill="1" applyAlignment="1">
      <alignment horizontal="center" vertical="center" wrapText="1"/>
    </xf>
    <xf numFmtId="3" fontId="4" fillId="10" borderId="52" xfId="3" applyNumberFormat="1" applyFont="1" applyFill="1" applyBorder="1" applyAlignment="1">
      <alignment horizontal="center" vertical="center" wrapText="1"/>
    </xf>
    <xf numFmtId="3" fontId="4" fillId="10" borderId="9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4" fillId="2" borderId="0" xfId="3" applyFont="1" applyFill="1" applyAlignment="1">
      <alignment wrapText="1"/>
    </xf>
    <xf numFmtId="3" fontId="8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wrapText="1"/>
    </xf>
    <xf numFmtId="0" fontId="5" fillId="14" borderId="6" xfId="3" applyFont="1" applyFill="1" applyBorder="1" applyAlignment="1">
      <alignment horizontal="center" vertical="center" wrapText="1"/>
    </xf>
    <xf numFmtId="0" fontId="4" fillId="10" borderId="6" xfId="3" applyFont="1" applyFill="1" applyBorder="1" applyAlignment="1">
      <alignment horizontal="center" vertical="center" wrapText="1"/>
    </xf>
    <xf numFmtId="0" fontId="4" fillId="10" borderId="23" xfId="3" applyFont="1" applyFill="1" applyBorder="1" applyAlignment="1">
      <alignment horizontal="center" vertical="center" wrapText="1"/>
    </xf>
    <xf numFmtId="0" fontId="4" fillId="10" borderId="24" xfId="3" quotePrefix="1" applyFont="1" applyFill="1" applyBorder="1" applyAlignment="1">
      <alignment horizontal="center" vertical="center" wrapText="1"/>
    </xf>
    <xf numFmtId="0" fontId="5" fillId="14" borderId="10" xfId="3" applyFont="1" applyFill="1" applyBorder="1" applyAlignment="1">
      <alignment horizontal="center" vertical="center" wrapText="1"/>
    </xf>
    <xf numFmtId="0" fontId="4" fillId="10" borderId="10" xfId="3" applyFont="1" applyFill="1" applyBorder="1" applyAlignment="1">
      <alignment horizontal="center" vertical="center" wrapText="1"/>
    </xf>
    <xf numFmtId="0" fontId="4" fillId="10" borderId="29" xfId="3" quotePrefix="1" applyFont="1" applyFill="1" applyBorder="1" applyAlignment="1">
      <alignment horizontal="center" vertical="center" wrapText="1"/>
    </xf>
    <xf numFmtId="0" fontId="4" fillId="10" borderId="30" xfId="3" applyFont="1" applyFill="1" applyBorder="1" applyAlignment="1">
      <alignment horizontal="center" vertical="center" wrapText="1"/>
    </xf>
    <xf numFmtId="0" fontId="4" fillId="10" borderId="29" xfId="3" applyFont="1" applyFill="1" applyBorder="1" applyAlignment="1">
      <alignment horizontal="center" vertical="center" wrapText="1"/>
    </xf>
    <xf numFmtId="0" fontId="5" fillId="14" borderId="13" xfId="3" applyFont="1" applyFill="1" applyBorder="1" applyAlignment="1">
      <alignment horizontal="center" vertical="center" wrapText="1"/>
    </xf>
    <xf numFmtId="0" fontId="4" fillId="10" borderId="31" xfId="3" applyFont="1" applyFill="1" applyBorder="1" applyAlignment="1">
      <alignment horizontal="center" vertical="center" wrapText="1"/>
    </xf>
    <xf numFmtId="0" fontId="4" fillId="10" borderId="32" xfId="3" applyFont="1" applyFill="1" applyBorder="1" applyAlignment="1">
      <alignment horizontal="center" vertical="center" wrapText="1"/>
    </xf>
    <xf numFmtId="0" fontId="4" fillId="10" borderId="27" xfId="3" applyFont="1" applyFill="1" applyBorder="1" applyAlignment="1">
      <alignment horizontal="center" vertical="center" wrapText="1"/>
    </xf>
    <xf numFmtId="0" fontId="4" fillId="10" borderId="33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horizontal="center" vertical="center" wrapText="1"/>
    </xf>
    <xf numFmtId="0" fontId="10" fillId="5" borderId="32" xfId="3" quotePrefix="1" applyFont="1" applyFill="1" applyBorder="1" applyAlignment="1">
      <alignment horizontal="center" vertical="center" wrapText="1"/>
    </xf>
    <xf numFmtId="0" fontId="10" fillId="14" borderId="13" xfId="3" applyFont="1" applyFill="1" applyBorder="1" applyAlignment="1">
      <alignment horizontal="center" vertical="center" wrapText="1"/>
    </xf>
    <xf numFmtId="0" fontId="4" fillId="10" borderId="11" xfId="3" applyFont="1" applyFill="1" applyBorder="1" applyAlignment="1">
      <alignment horizontal="center" vertical="center" wrapText="1"/>
    </xf>
    <xf numFmtId="0" fontId="4" fillId="10" borderId="32" xfId="3" quotePrefix="1" applyFont="1" applyFill="1" applyBorder="1" applyAlignment="1">
      <alignment horizontal="center" vertical="center" wrapText="1"/>
    </xf>
    <xf numFmtId="0" fontId="10" fillId="14" borderId="6" xfId="3" applyFont="1" applyFill="1" applyBorder="1" applyAlignment="1">
      <alignment horizontal="center" vertical="center" wrapText="1"/>
    </xf>
    <xf numFmtId="0" fontId="4" fillId="10" borderId="4" xfId="3" applyFont="1" applyFill="1" applyBorder="1" applyAlignment="1">
      <alignment horizontal="center" vertical="center" wrapText="1"/>
    </xf>
    <xf numFmtId="0" fontId="10" fillId="14" borderId="10" xfId="3" applyFont="1" applyFill="1" applyBorder="1" applyAlignment="1">
      <alignment horizontal="center" vertical="center" wrapText="1"/>
    </xf>
    <xf numFmtId="0" fontId="10" fillId="14" borderId="20" xfId="3" applyFont="1" applyFill="1" applyBorder="1" applyAlignment="1">
      <alignment horizontal="center" vertical="center" wrapText="1"/>
    </xf>
    <xf numFmtId="0" fontId="4" fillId="10" borderId="19" xfId="3" applyFont="1" applyFill="1" applyBorder="1" applyAlignment="1">
      <alignment horizontal="center" vertical="center" wrapText="1"/>
    </xf>
    <xf numFmtId="0" fontId="4" fillId="10" borderId="39" xfId="3" quotePrefix="1" applyFont="1" applyFill="1" applyBorder="1" applyAlignment="1">
      <alignment horizontal="center" vertical="center" wrapText="1"/>
    </xf>
    <xf numFmtId="0" fontId="4" fillId="3" borderId="61" xfId="3" applyFont="1" applyFill="1" applyBorder="1" applyAlignment="1">
      <alignment horizontal="center" vertical="center" wrapText="1"/>
    </xf>
    <xf numFmtId="0" fontId="10" fillId="14" borderId="45" xfId="3" applyFont="1" applyFill="1" applyBorder="1" applyAlignment="1">
      <alignment horizontal="center" vertical="center" wrapText="1"/>
    </xf>
    <xf numFmtId="0" fontId="4" fillId="10" borderId="42" xfId="3" applyFont="1" applyFill="1" applyBorder="1" applyAlignment="1">
      <alignment horizontal="center" vertical="center" wrapText="1"/>
    </xf>
    <xf numFmtId="0" fontId="4" fillId="10" borderId="46" xfId="3" quotePrefix="1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10" fillId="14" borderId="35" xfId="3" applyFont="1" applyFill="1" applyBorder="1" applyAlignment="1">
      <alignment horizontal="center" vertical="center" wrapText="1"/>
    </xf>
    <xf numFmtId="3" fontId="4" fillId="10" borderId="37" xfId="3" quotePrefix="1" applyNumberFormat="1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left" vertical="center" wrapText="1"/>
    </xf>
    <xf numFmtId="0" fontId="4" fillId="3" borderId="66" xfId="3" applyFont="1" applyFill="1" applyBorder="1" applyAlignment="1">
      <alignment horizontal="center" vertical="center" wrapText="1"/>
    </xf>
    <xf numFmtId="0" fontId="10" fillId="14" borderId="12" xfId="3" applyFont="1" applyFill="1" applyBorder="1" applyAlignment="1">
      <alignment horizontal="center" vertical="center" wrapText="1"/>
    </xf>
    <xf numFmtId="3" fontId="4" fillId="10" borderId="29" xfId="3" quotePrefix="1" applyNumberFormat="1" applyFont="1" applyFill="1" applyBorder="1" applyAlignment="1">
      <alignment horizontal="center" vertical="center" wrapText="1"/>
    </xf>
    <xf numFmtId="3" fontId="5" fillId="2" borderId="0" xfId="3" applyNumberFormat="1" applyFont="1" applyFill="1" applyAlignment="1">
      <alignment horizontal="left" vertical="center" wrapText="1"/>
    </xf>
    <xf numFmtId="0" fontId="10" fillId="5" borderId="10" xfId="3" applyFont="1" applyFill="1" applyBorder="1" applyAlignment="1">
      <alignment horizontal="center" vertical="center" wrapText="1"/>
    </xf>
    <xf numFmtId="3" fontId="9" fillId="10" borderId="29" xfId="3" quotePrefix="1" applyNumberFormat="1" applyFont="1" applyFill="1" applyBorder="1" applyAlignment="1">
      <alignment horizontal="center" vertical="center" wrapText="1"/>
    </xf>
    <xf numFmtId="3" fontId="11" fillId="2" borderId="0" xfId="3" quotePrefix="1" applyNumberFormat="1" applyFont="1" applyFill="1" applyAlignment="1">
      <alignment horizontal="center" vertical="center" wrapText="1"/>
    </xf>
    <xf numFmtId="3" fontId="10" fillId="2" borderId="0" xfId="3" quotePrefix="1" applyNumberFormat="1" applyFont="1" applyFill="1" applyAlignment="1">
      <alignment horizontal="left" vertical="center" wrapText="1"/>
    </xf>
    <xf numFmtId="3" fontId="4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wrapText="1"/>
    </xf>
    <xf numFmtId="0" fontId="4" fillId="4" borderId="52" xfId="3" applyFont="1" applyFill="1" applyBorder="1" applyAlignment="1">
      <alignment horizontal="center" vertical="center" wrapText="1"/>
    </xf>
    <xf numFmtId="0" fontId="4" fillId="10" borderId="55" xfId="3" quotePrefix="1" applyFont="1" applyFill="1" applyBorder="1" applyAlignment="1">
      <alignment horizontal="center" vertical="center" wrapText="1"/>
    </xf>
    <xf numFmtId="0" fontId="9" fillId="10" borderId="29" xfId="3" quotePrefix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3" fontId="10" fillId="5" borderId="31" xfId="3" applyNumberFormat="1" applyFont="1" applyFill="1" applyBorder="1" applyAlignment="1">
      <alignment horizontal="center" vertical="center" wrapText="1"/>
    </xf>
    <xf numFmtId="3" fontId="4" fillId="10" borderId="19" xfId="3" applyNumberFormat="1" applyFont="1" applyFill="1" applyBorder="1" applyAlignment="1">
      <alignment horizontal="center" vertical="center" wrapText="1"/>
    </xf>
    <xf numFmtId="0" fontId="4" fillId="0" borderId="23" xfId="3" quotePrefix="1" applyFont="1" applyBorder="1" applyAlignment="1">
      <alignment horizontal="center" vertical="center" wrapText="1"/>
    </xf>
    <xf numFmtId="0" fontId="4" fillId="10" borderId="23" xfId="3" quotePrefix="1" applyFont="1" applyFill="1" applyBorder="1" applyAlignment="1">
      <alignment horizontal="center" vertical="center" wrapText="1"/>
    </xf>
    <xf numFmtId="3" fontId="4" fillId="10" borderId="23" xfId="3" quotePrefix="1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4" fillId="0" borderId="58" xfId="3" quotePrefix="1" applyFont="1" applyBorder="1" applyAlignment="1">
      <alignment horizontal="center" vertical="center" wrapText="1"/>
    </xf>
    <xf numFmtId="0" fontId="5" fillId="0" borderId="19" xfId="3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10" fillId="14" borderId="23" xfId="3" applyFont="1" applyFill="1" applyBorder="1" applyAlignment="1">
      <alignment horizontal="center" vertical="center" wrapText="1"/>
    </xf>
    <xf numFmtId="0" fontId="4" fillId="10" borderId="24" xfId="3" applyFont="1" applyFill="1" applyBorder="1" applyAlignment="1">
      <alignment horizontal="center" vertical="center" wrapText="1"/>
    </xf>
    <xf numFmtId="0" fontId="10" fillId="12" borderId="23" xfId="3" applyFont="1" applyFill="1" applyBorder="1" applyAlignment="1">
      <alignment horizontal="center" vertical="center" wrapText="1"/>
    </xf>
    <xf numFmtId="3" fontId="4" fillId="10" borderId="23" xfId="3" applyNumberFormat="1" applyFont="1" applyFill="1" applyBorder="1" applyAlignment="1">
      <alignment horizontal="center" vertical="center" wrapText="1"/>
    </xf>
    <xf numFmtId="0" fontId="10" fillId="14" borderId="9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0" fillId="2" borderId="95" xfId="0" applyFill="1" applyBorder="1" applyAlignment="1">
      <alignment wrapText="1"/>
    </xf>
    <xf numFmtId="0" fontId="10" fillId="12" borderId="19" xfId="3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4" fillId="0" borderId="9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8" fillId="0" borderId="23" xfId="3" applyFont="1" applyBorder="1" applyAlignment="1">
      <alignment vertical="center" wrapText="1"/>
    </xf>
    <xf numFmtId="0" fontId="18" fillId="0" borderId="9" xfId="3" applyFont="1" applyBorder="1" applyAlignment="1">
      <alignment vertical="center" wrapText="1"/>
    </xf>
    <xf numFmtId="0" fontId="18" fillId="0" borderId="13" xfId="3" applyFont="1" applyBorder="1" applyAlignment="1">
      <alignment vertical="center" wrapText="1"/>
    </xf>
    <xf numFmtId="0" fontId="18" fillId="0" borderId="30" xfId="3" applyFont="1" applyBorder="1" applyAlignment="1">
      <alignment vertical="center" wrapText="1"/>
    </xf>
    <xf numFmtId="0" fontId="18" fillId="0" borderId="60" xfId="3" applyFont="1" applyBorder="1" applyAlignment="1">
      <alignment vertical="center" wrapText="1"/>
    </xf>
    <xf numFmtId="49" fontId="18" fillId="10" borderId="43" xfId="5" applyNumberFormat="1" applyFont="1" applyFill="1" applyBorder="1" applyAlignment="1">
      <alignment horizontal="center" vertical="center" wrapText="1"/>
    </xf>
    <xf numFmtId="49" fontId="18" fillId="10" borderId="46" xfId="5" applyNumberFormat="1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18" fillId="10" borderId="70" xfId="0" applyFont="1" applyFill="1" applyBorder="1" applyAlignment="1">
      <alignment horizontal="center" vertical="center" wrapText="1"/>
    </xf>
    <xf numFmtId="49" fontId="18" fillId="8" borderId="37" xfId="5" applyNumberFormat="1" applyFont="1" applyFill="1" applyBorder="1" applyAlignment="1">
      <alignment horizontal="center" vertical="center" wrapText="1"/>
    </xf>
    <xf numFmtId="49" fontId="18" fillId="8" borderId="57" xfId="5" applyNumberFormat="1" applyFont="1" applyFill="1" applyBorder="1" applyAlignment="1">
      <alignment horizontal="center" vertical="center" wrapText="1"/>
    </xf>
    <xf numFmtId="49" fontId="18" fillId="8" borderId="29" xfId="5" applyNumberFormat="1" applyFont="1" applyFill="1" applyBorder="1" applyAlignment="1">
      <alignment horizontal="center" vertical="center" wrapText="1"/>
    </xf>
    <xf numFmtId="49" fontId="18" fillId="8" borderId="32" xfId="5" applyNumberFormat="1" applyFont="1" applyFill="1" applyBorder="1" applyAlignment="1">
      <alignment horizontal="center" vertical="center" wrapText="1"/>
    </xf>
    <xf numFmtId="49" fontId="18" fillId="8" borderId="37" xfId="5" applyNumberFormat="1" applyFont="1" applyFill="1" applyBorder="1" applyAlignment="1">
      <alignment vertical="center" wrapText="1"/>
    </xf>
    <xf numFmtId="49" fontId="18" fillId="8" borderId="29" xfId="5" applyNumberFormat="1" applyFont="1" applyFill="1" applyBorder="1" applyAlignment="1">
      <alignment vertical="center" wrapText="1"/>
    </xf>
    <xf numFmtId="49" fontId="18" fillId="8" borderId="57" xfId="5" applyNumberFormat="1" applyFont="1" applyFill="1" applyBorder="1" applyAlignment="1">
      <alignment vertical="center" wrapText="1"/>
    </xf>
    <xf numFmtId="0" fontId="18" fillId="10" borderId="34" xfId="6" applyFont="1" applyFill="1" applyBorder="1" applyAlignment="1">
      <alignment horizontal="center" vertical="center" wrapText="1"/>
    </xf>
    <xf numFmtId="3" fontId="18" fillId="10" borderId="37" xfId="6" applyNumberFormat="1" applyFont="1" applyFill="1" applyBorder="1" applyAlignment="1">
      <alignment horizontal="center" vertical="center" wrapText="1"/>
    </xf>
    <xf numFmtId="0" fontId="18" fillId="10" borderId="50" xfId="6" applyFont="1" applyFill="1" applyBorder="1" applyAlignment="1">
      <alignment horizontal="center" vertical="center" wrapText="1"/>
    </xf>
    <xf numFmtId="3" fontId="18" fillId="10" borderId="57" xfId="6" applyNumberFormat="1" applyFont="1" applyFill="1" applyBorder="1" applyAlignment="1">
      <alignment horizontal="center" vertical="center" wrapText="1"/>
    </xf>
    <xf numFmtId="0" fontId="18" fillId="10" borderId="4" xfId="6" applyFont="1" applyFill="1" applyBorder="1" applyAlignment="1">
      <alignment horizontal="center" vertical="center" wrapText="1"/>
    </xf>
    <xf numFmtId="3" fontId="18" fillId="10" borderId="24" xfId="6" applyNumberFormat="1" applyFont="1" applyFill="1" applyBorder="1" applyAlignment="1">
      <alignment horizontal="center" vertical="center" wrapText="1"/>
    </xf>
    <xf numFmtId="0" fontId="18" fillId="10" borderId="59" xfId="6" applyFont="1" applyFill="1" applyBorder="1" applyAlignment="1">
      <alignment horizontal="center" vertical="center" wrapText="1"/>
    </xf>
    <xf numFmtId="3" fontId="18" fillId="10" borderId="70" xfId="6" applyNumberFormat="1" applyFont="1" applyFill="1" applyBorder="1" applyAlignment="1">
      <alignment horizontal="center" vertical="center" wrapText="1"/>
    </xf>
    <xf numFmtId="0" fontId="18" fillId="10" borderId="43" xfId="6" applyFont="1" applyFill="1" applyBorder="1" applyAlignment="1">
      <alignment horizontal="center" vertical="center" wrapText="1"/>
    </xf>
    <xf numFmtId="3" fontId="18" fillId="10" borderId="46" xfId="6" applyNumberFormat="1" applyFont="1" applyFill="1" applyBorder="1" applyAlignment="1">
      <alignment horizontal="center" vertical="center" wrapText="1"/>
    </xf>
    <xf numFmtId="0" fontId="18" fillId="10" borderId="33" xfId="6" applyFont="1" applyFill="1" applyBorder="1" applyAlignment="1">
      <alignment horizontal="center" vertical="center" wrapText="1"/>
    </xf>
    <xf numFmtId="0" fontId="18" fillId="10" borderId="35" xfId="6" applyFont="1" applyFill="1" applyBorder="1" applyAlignment="1">
      <alignment horizontal="center" vertical="center" wrapText="1"/>
    </xf>
    <xf numFmtId="3" fontId="18" fillId="8" borderId="37" xfId="5" applyNumberFormat="1" applyFont="1" applyFill="1" applyBorder="1" applyAlignment="1">
      <alignment horizontal="center" vertical="center" wrapText="1"/>
    </xf>
    <xf numFmtId="0" fontId="18" fillId="10" borderId="27" xfId="6" applyFont="1" applyFill="1" applyBorder="1" applyAlignment="1">
      <alignment horizontal="center" vertical="center" wrapText="1"/>
    </xf>
    <xf numFmtId="0" fontId="18" fillId="10" borderId="48" xfId="6" applyFont="1" applyFill="1" applyBorder="1" applyAlignment="1">
      <alignment horizontal="center" vertical="center" wrapText="1"/>
    </xf>
    <xf numFmtId="0" fontId="18" fillId="10" borderId="0" xfId="6" applyFont="1" applyFill="1" applyBorder="1" applyAlignment="1">
      <alignment horizontal="center" vertical="center" wrapText="1"/>
    </xf>
    <xf numFmtId="3" fontId="18" fillId="8" borderId="29" xfId="5" applyNumberFormat="1" applyFont="1" applyFill="1" applyBorder="1" applyAlignment="1">
      <alignment horizontal="center" vertical="center" wrapText="1"/>
    </xf>
    <xf numFmtId="3" fontId="18" fillId="8" borderId="15" xfId="5" applyNumberFormat="1" applyFont="1" applyFill="1" applyBorder="1" applyAlignment="1">
      <alignment horizontal="center" vertical="center" wrapText="1"/>
    </xf>
    <xf numFmtId="0" fontId="18" fillId="10" borderId="9" xfId="6" applyFont="1" applyFill="1" applyBorder="1" applyAlignment="1">
      <alignment horizontal="center" vertical="center" wrapText="1"/>
    </xf>
    <xf numFmtId="0" fontId="18" fillId="10" borderId="28" xfId="6" applyFont="1" applyFill="1" applyBorder="1" applyAlignment="1">
      <alignment horizontal="center" vertical="center" wrapText="1"/>
    </xf>
    <xf numFmtId="0" fontId="18" fillId="10" borderId="31" xfId="6" applyFont="1" applyFill="1" applyBorder="1" applyAlignment="1">
      <alignment horizontal="center" vertical="center" wrapText="1"/>
    </xf>
    <xf numFmtId="0" fontId="18" fillId="10" borderId="69" xfId="6" applyFont="1" applyFill="1" applyBorder="1" applyAlignment="1">
      <alignment horizontal="center" vertical="center" wrapText="1"/>
    </xf>
    <xf numFmtId="3" fontId="18" fillId="8" borderId="70" xfId="5" applyNumberFormat="1" applyFont="1" applyFill="1" applyBorder="1" applyAlignment="1">
      <alignment horizontal="center" vertical="center" wrapText="1"/>
    </xf>
    <xf numFmtId="3" fontId="18" fillId="8" borderId="8" xfId="5" applyNumberFormat="1" applyFont="1" applyFill="1" applyBorder="1" applyAlignment="1">
      <alignment horizontal="center" vertical="center" wrapText="1"/>
    </xf>
    <xf numFmtId="49" fontId="18" fillId="8" borderId="62" xfId="5" applyNumberFormat="1" applyFont="1" applyFill="1" applyBorder="1" applyAlignment="1">
      <alignment horizontal="center" vertical="center" wrapText="1"/>
    </xf>
    <xf numFmtId="49" fontId="18" fillId="8" borderId="5" xfId="5" applyNumberFormat="1" applyFont="1" applyFill="1" applyBorder="1" applyAlignment="1">
      <alignment horizontal="center" vertical="center" wrapText="1"/>
    </xf>
    <xf numFmtId="3" fontId="18" fillId="8" borderId="5" xfId="5" applyNumberFormat="1" applyFont="1" applyFill="1" applyBorder="1" applyAlignment="1">
      <alignment horizontal="center" vertical="center" wrapText="1"/>
    </xf>
    <xf numFmtId="49" fontId="18" fillId="8" borderId="34" xfId="5" applyNumberFormat="1" applyFont="1" applyFill="1" applyBorder="1" applyAlignment="1">
      <alignment horizontal="center" vertical="center" wrapText="1"/>
    </xf>
    <xf numFmtId="49" fontId="18" fillId="8" borderId="35" xfId="5" applyNumberFormat="1" applyFont="1" applyFill="1" applyBorder="1" applyAlignment="1">
      <alignment horizontal="center" vertical="center" wrapText="1"/>
    </xf>
    <xf numFmtId="3" fontId="18" fillId="8" borderId="35" xfId="5" applyNumberFormat="1" applyFont="1" applyFill="1" applyBorder="1" applyAlignment="1">
      <alignment horizontal="center" vertical="center" wrapText="1"/>
    </xf>
    <xf numFmtId="3" fontId="18" fillId="8" borderId="71" xfId="5" applyNumberFormat="1" applyFont="1" applyFill="1" applyBorder="1" applyAlignment="1">
      <alignment vertical="center" wrapText="1"/>
    </xf>
    <xf numFmtId="49" fontId="18" fillId="8" borderId="27" xfId="5" applyNumberFormat="1" applyFont="1" applyFill="1" applyBorder="1" applyAlignment="1">
      <alignment horizontal="center" vertical="center" wrapText="1"/>
    </xf>
    <xf numFmtId="49" fontId="18" fillId="8" borderId="28" xfId="5" applyNumberFormat="1" applyFont="1" applyFill="1" applyBorder="1" applyAlignment="1">
      <alignment horizontal="center" vertical="center" wrapText="1"/>
    </xf>
    <xf numFmtId="3" fontId="18" fillId="8" borderId="28" xfId="5" applyNumberFormat="1" applyFont="1" applyFill="1" applyBorder="1" applyAlignment="1">
      <alignment horizontal="center" vertical="center" wrapText="1"/>
    </xf>
    <xf numFmtId="3" fontId="18" fillId="8" borderId="64" xfId="5" applyNumberFormat="1" applyFont="1" applyFill="1" applyBorder="1" applyAlignment="1">
      <alignment vertical="center" wrapText="1"/>
    </xf>
    <xf numFmtId="0" fontId="18" fillId="10" borderId="58" xfId="6" applyFont="1" applyFill="1" applyBorder="1" applyAlignment="1">
      <alignment horizontal="center" vertical="center" wrapText="1"/>
    </xf>
    <xf numFmtId="0" fontId="18" fillId="10" borderId="19" xfId="6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8" fillId="10" borderId="46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2" borderId="0" xfId="3" applyFont="1" applyFill="1" applyAlignment="1">
      <alignment wrapText="1"/>
    </xf>
    <xf numFmtId="0" fontId="19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8" fillId="0" borderId="49" xfId="3" quotePrefix="1" applyFont="1" applyBorder="1" applyAlignment="1">
      <alignment horizontal="center" wrapText="1"/>
    </xf>
    <xf numFmtId="0" fontId="18" fillId="10" borderId="9" xfId="3" applyFont="1" applyFill="1" applyBorder="1" applyAlignment="1">
      <alignment vertical="center" wrapText="1"/>
    </xf>
    <xf numFmtId="1" fontId="21" fillId="0" borderId="0" xfId="3" applyNumberFormat="1" applyFont="1" applyAlignment="1">
      <alignment wrapText="1"/>
    </xf>
    <xf numFmtId="0" fontId="18" fillId="10" borderId="50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10" borderId="34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0" fontId="18" fillId="10" borderId="50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 wrapText="1"/>
    </xf>
    <xf numFmtId="1" fontId="24" fillId="10" borderId="33" xfId="0" applyNumberFormat="1" applyFont="1" applyFill="1" applyBorder="1" applyAlignment="1">
      <alignment horizontal="center" vertical="center" wrapText="1" shrinkToFit="1"/>
    </xf>
    <xf numFmtId="1" fontId="24" fillId="10" borderId="9" xfId="0" applyNumberFormat="1" applyFont="1" applyFill="1" applyBorder="1" applyAlignment="1">
      <alignment horizontal="center" vertical="center" wrapText="1" shrinkToFi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1" fontId="24" fillId="10" borderId="42" xfId="0" applyNumberFormat="1" applyFont="1" applyFill="1" applyBorder="1" applyAlignment="1">
      <alignment horizontal="center" vertical="center" wrapText="1" shrinkToFi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center" vertical="center" wrapText="1"/>
    </xf>
    <xf numFmtId="0" fontId="21" fillId="10" borderId="55" xfId="0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69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3" fontId="18" fillId="9" borderId="72" xfId="3" applyNumberFormat="1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vertical="center" wrapText="1"/>
    </xf>
    <xf numFmtId="0" fontId="17" fillId="8" borderId="25" xfId="0" applyFont="1" applyFill="1" applyBorder="1" applyAlignment="1">
      <alignment vertical="center" wrapText="1"/>
    </xf>
    <xf numFmtId="0" fontId="17" fillId="8" borderId="40" xfId="0" applyFont="1" applyFill="1" applyBorder="1" applyAlignment="1">
      <alignment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27" xfId="0" applyFont="1" applyFill="1" applyBorder="1" applyAlignment="1">
      <alignment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7" borderId="74" xfId="0" applyFont="1" applyFill="1" applyBorder="1" applyAlignment="1">
      <alignment vertical="center" wrapText="1"/>
    </xf>
    <xf numFmtId="0" fontId="18" fillId="7" borderId="19" xfId="0" applyFont="1" applyFill="1" applyBorder="1" applyAlignment="1">
      <alignment vertical="center" wrapText="1"/>
    </xf>
    <xf numFmtId="0" fontId="18" fillId="10" borderId="59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vertical="center" wrapText="1"/>
    </xf>
    <xf numFmtId="0" fontId="21" fillId="10" borderId="39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vertical="center" wrapText="1"/>
    </xf>
    <xf numFmtId="0" fontId="18" fillId="7" borderId="34" xfId="0" applyFont="1" applyFill="1" applyBorder="1" applyAlignment="1">
      <alignment vertical="center" wrapText="1"/>
    </xf>
    <xf numFmtId="0" fontId="18" fillId="8" borderId="50" xfId="0" applyFont="1" applyFill="1" applyBorder="1" applyAlignment="1">
      <alignment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18" borderId="59" xfId="0" applyFont="1" applyFill="1" applyBorder="1" applyAlignment="1">
      <alignment vertical="center" wrapText="1"/>
    </xf>
    <xf numFmtId="0" fontId="18" fillId="18" borderId="17" xfId="0" applyFont="1" applyFill="1" applyBorder="1" applyAlignment="1">
      <alignment vertical="center" wrapText="1"/>
    </xf>
    <xf numFmtId="0" fontId="18" fillId="18" borderId="16" xfId="0" applyFont="1" applyFill="1" applyBorder="1" applyAlignment="1">
      <alignment vertical="center" wrapText="1"/>
    </xf>
    <xf numFmtId="0" fontId="18" fillId="18" borderId="60" xfId="0" applyFont="1" applyFill="1" applyBorder="1" applyAlignment="1">
      <alignment vertical="center" wrapText="1"/>
    </xf>
    <xf numFmtId="0" fontId="21" fillId="10" borderId="7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1" fontId="17" fillId="2" borderId="0" xfId="1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49" fontId="18" fillId="8" borderId="63" xfId="5" applyNumberFormat="1" applyFont="1" applyFill="1" applyBorder="1" applyAlignment="1">
      <alignment horizontal="center" vertical="center" wrapText="1"/>
    </xf>
    <xf numFmtId="3" fontId="18" fillId="9" borderId="64" xfId="3" applyNumberFormat="1" applyFont="1" applyFill="1" applyBorder="1" applyAlignment="1">
      <alignment horizontal="center" vertical="center" wrapText="1"/>
    </xf>
    <xf numFmtId="1" fontId="24" fillId="10" borderId="31" xfId="0" applyNumberFormat="1" applyFont="1" applyFill="1" applyBorder="1" applyAlignment="1">
      <alignment horizontal="center" vertical="center" wrapText="1" shrinkToFit="1"/>
    </xf>
    <xf numFmtId="0" fontId="27" fillId="6" borderId="27" xfId="3" applyFont="1" applyFill="1" applyBorder="1" applyAlignment="1">
      <alignment horizontal="center" vertical="center" wrapText="1"/>
    </xf>
    <xf numFmtId="0" fontId="27" fillId="6" borderId="28" xfId="3" applyFont="1" applyFill="1" applyBorder="1" applyAlignment="1">
      <alignment horizontal="center" vertical="center" wrapText="1"/>
    </xf>
    <xf numFmtId="0" fontId="27" fillId="6" borderId="10" xfId="3" applyFont="1" applyFill="1" applyBorder="1" applyAlignment="1">
      <alignment horizontal="center" vertical="center" wrapText="1"/>
    </xf>
    <xf numFmtId="3" fontId="27" fillId="5" borderId="34" xfId="0" applyNumberFormat="1" applyFont="1" applyFill="1" applyBorder="1" applyAlignment="1">
      <alignment horizontal="center" wrapText="1"/>
    </xf>
    <xf numFmtId="3" fontId="27" fillId="5" borderId="35" xfId="0" applyNumberFormat="1" applyFont="1" applyFill="1" applyBorder="1" applyAlignment="1">
      <alignment horizontal="center" wrapText="1"/>
    </xf>
    <xf numFmtId="3" fontId="27" fillId="5" borderId="36" xfId="0" applyNumberFormat="1" applyFont="1" applyFill="1" applyBorder="1" applyAlignment="1">
      <alignment horizontal="center" wrapText="1"/>
    </xf>
    <xf numFmtId="3" fontId="27" fillId="5" borderId="27" xfId="0" applyNumberFormat="1" applyFont="1" applyFill="1" applyBorder="1" applyAlignment="1">
      <alignment horizontal="center" wrapText="1"/>
    </xf>
    <xf numFmtId="3" fontId="27" fillId="5" borderId="28" xfId="0" applyNumberFormat="1" applyFont="1" applyFill="1" applyBorder="1" applyAlignment="1">
      <alignment horizontal="center" wrapText="1"/>
    </xf>
    <xf numFmtId="3" fontId="27" fillId="5" borderId="10" xfId="0" applyNumberFormat="1" applyFont="1" applyFill="1" applyBorder="1" applyAlignment="1">
      <alignment horizontal="center" wrapText="1"/>
    </xf>
    <xf numFmtId="0" fontId="30" fillId="7" borderId="11" xfId="0" applyFont="1" applyFill="1" applyBorder="1" applyAlignment="1">
      <alignment vertical="center" wrapText="1"/>
    </xf>
    <xf numFmtId="0" fontId="30" fillId="7" borderId="12" xfId="0" applyFont="1" applyFill="1" applyBorder="1" applyAlignment="1">
      <alignment vertical="center" wrapText="1"/>
    </xf>
    <xf numFmtId="0" fontId="30" fillId="7" borderId="13" xfId="0" applyFont="1" applyFill="1" applyBorder="1" applyAlignment="1">
      <alignment vertical="center" wrapText="1"/>
    </xf>
    <xf numFmtId="0" fontId="30" fillId="7" borderId="27" xfId="0" applyFont="1" applyFill="1" applyBorder="1" applyAlignment="1">
      <alignment vertical="center" wrapText="1"/>
    </xf>
    <xf numFmtId="0" fontId="30" fillId="7" borderId="0" xfId="0" applyFont="1" applyFill="1" applyBorder="1" applyAlignment="1">
      <alignment vertical="center" wrapText="1"/>
    </xf>
    <xf numFmtId="0" fontId="30" fillId="7" borderId="50" xfId="0" applyFont="1" applyFill="1" applyBorder="1" applyAlignment="1">
      <alignment vertical="center" wrapText="1"/>
    </xf>
    <xf numFmtId="0" fontId="30" fillId="7" borderId="30" xfId="0" applyFont="1" applyFill="1" applyBorder="1" applyAlignment="1">
      <alignment vertical="center" wrapText="1"/>
    </xf>
    <xf numFmtId="0" fontId="30" fillId="7" borderId="34" xfId="0" applyFont="1" applyFill="1" applyBorder="1" applyAlignment="1">
      <alignment vertical="center" wrapText="1"/>
    </xf>
    <xf numFmtId="0" fontId="30" fillId="7" borderId="35" xfId="0" applyFont="1" applyFill="1" applyBorder="1" applyAlignment="1">
      <alignment vertical="center" wrapText="1"/>
    </xf>
    <xf numFmtId="0" fontId="30" fillId="7" borderId="36" xfId="0" applyFont="1" applyFill="1" applyBorder="1" applyAlignment="1">
      <alignment vertical="center" wrapText="1"/>
    </xf>
    <xf numFmtId="0" fontId="30" fillId="8" borderId="34" xfId="0" applyFont="1" applyFill="1" applyBorder="1" applyAlignment="1">
      <alignment vertical="center" wrapText="1"/>
    </xf>
    <xf numFmtId="0" fontId="30" fillId="7" borderId="28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vertical="center" wrapText="1"/>
    </xf>
    <xf numFmtId="0" fontId="30" fillId="8" borderId="50" xfId="0" applyFont="1" applyFill="1" applyBorder="1" applyAlignment="1">
      <alignment vertical="center" wrapText="1"/>
    </xf>
    <xf numFmtId="0" fontId="30" fillId="8" borderId="0" xfId="0" applyFont="1" applyFill="1" applyBorder="1" applyAlignment="1">
      <alignment vertical="center" wrapText="1"/>
    </xf>
    <xf numFmtId="0" fontId="30" fillId="8" borderId="30" xfId="0" applyFont="1" applyFill="1" applyBorder="1" applyAlignment="1">
      <alignment vertical="center" wrapText="1"/>
    </xf>
    <xf numFmtId="0" fontId="30" fillId="18" borderId="59" xfId="0" applyFont="1" applyFill="1" applyBorder="1" applyAlignment="1">
      <alignment vertical="center" wrapText="1"/>
    </xf>
    <xf numFmtId="0" fontId="30" fillId="18" borderId="16" xfId="0" applyFont="1" applyFill="1" applyBorder="1" applyAlignment="1">
      <alignment vertical="center" wrapText="1"/>
    </xf>
    <xf numFmtId="0" fontId="30" fillId="18" borderId="60" xfId="0" applyFont="1" applyFill="1" applyBorder="1" applyAlignment="1">
      <alignment vertical="center" wrapText="1"/>
    </xf>
    <xf numFmtId="0" fontId="18" fillId="7" borderId="96" xfId="0" applyFont="1" applyFill="1" applyBorder="1" applyAlignment="1">
      <alignment vertical="center" wrapText="1"/>
    </xf>
    <xf numFmtId="49" fontId="23" fillId="19" borderId="29" xfId="5" applyNumberFormat="1" applyFont="1" applyFill="1" applyBorder="1" applyAlignment="1">
      <alignment horizontal="center" vertical="center" wrapText="1"/>
    </xf>
    <xf numFmtId="49" fontId="23" fillId="19" borderId="32" xfId="5" applyNumberFormat="1" applyFont="1" applyFill="1" applyBorder="1" applyAlignment="1">
      <alignment horizontal="center" vertical="center" wrapText="1"/>
    </xf>
    <xf numFmtId="49" fontId="18" fillId="19" borderId="37" xfId="5" applyNumberFormat="1" applyFont="1" applyFill="1" applyBorder="1" applyAlignment="1">
      <alignment vertical="center" wrapText="1"/>
    </xf>
    <xf numFmtId="49" fontId="18" fillId="19" borderId="29" xfId="5" applyNumberFormat="1" applyFont="1" applyFill="1" applyBorder="1" applyAlignment="1">
      <alignment vertical="center" wrapText="1"/>
    </xf>
    <xf numFmtId="49" fontId="18" fillId="19" borderId="39" xfId="5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/>
    </xf>
    <xf numFmtId="170" fontId="0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41" fontId="0" fillId="0" borderId="0" xfId="1" applyFont="1"/>
    <xf numFmtId="171" fontId="0" fillId="0" borderId="9" xfId="2" applyNumberFormat="1" applyFont="1" applyBorder="1"/>
    <xf numFmtId="171" fontId="0" fillId="0" borderId="0" xfId="2" applyNumberFormat="1" applyFont="1"/>
    <xf numFmtId="0" fontId="4" fillId="2" borderId="0" xfId="3" applyFont="1" applyFill="1" applyAlignment="1">
      <alignment horizontal="left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6" fillId="3" borderId="8" xfId="3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16" borderId="1" xfId="3" applyNumberFormat="1" applyFont="1" applyFill="1" applyBorder="1" applyAlignment="1">
      <alignment horizontal="center" vertical="center" wrapText="1"/>
    </xf>
    <xf numFmtId="164" fontId="6" fillId="16" borderId="3" xfId="3" applyNumberFormat="1" applyFont="1" applyFill="1" applyBorder="1" applyAlignment="1">
      <alignment horizontal="center" vertical="center" wrapText="1"/>
    </xf>
    <xf numFmtId="164" fontId="6" fillId="16" borderId="7" xfId="3" applyNumberFormat="1" applyFont="1" applyFill="1" applyBorder="1" applyAlignment="1">
      <alignment horizontal="center" vertical="center" wrapText="1"/>
    </xf>
    <xf numFmtId="164" fontId="6" fillId="16" borderId="0" xfId="3" applyNumberFormat="1" applyFont="1" applyFill="1" applyAlignment="1">
      <alignment horizontal="center" vertical="center" wrapText="1"/>
    </xf>
    <xf numFmtId="164" fontId="6" fillId="16" borderId="14" xfId="3" applyNumberFormat="1" applyFont="1" applyFill="1" applyBorder="1" applyAlignment="1">
      <alignment horizontal="center" vertical="center" wrapText="1"/>
    </xf>
    <xf numFmtId="164" fontId="6" fillId="16" borderId="16" xfId="3" applyNumberFormat="1" applyFont="1" applyFill="1" applyBorder="1" applyAlignment="1">
      <alignment horizontal="center" vertical="center" wrapText="1"/>
    </xf>
    <xf numFmtId="164" fontId="6" fillId="16" borderId="4" xfId="3" applyNumberFormat="1" applyFont="1" applyFill="1" applyBorder="1" applyAlignment="1">
      <alignment horizontal="center" vertical="center" wrapText="1"/>
    </xf>
    <xf numFmtId="164" fontId="6" fillId="16" borderId="5" xfId="3" applyNumberFormat="1" applyFont="1" applyFill="1" applyBorder="1" applyAlignment="1">
      <alignment horizontal="center" vertical="center" wrapText="1"/>
    </xf>
    <xf numFmtId="164" fontId="6" fillId="16" borderId="6" xfId="3" applyNumberFormat="1" applyFont="1" applyFill="1" applyBorder="1" applyAlignment="1">
      <alignment horizontal="center" vertical="center" wrapText="1"/>
    </xf>
    <xf numFmtId="165" fontId="6" fillId="16" borderId="3" xfId="3" applyNumberFormat="1" applyFont="1" applyFill="1" applyBorder="1" applyAlignment="1">
      <alignment horizontal="center" vertical="center" wrapText="1"/>
    </xf>
    <xf numFmtId="165" fontId="6" fillId="16" borderId="2" xfId="3" applyNumberFormat="1" applyFont="1" applyFill="1" applyBorder="1" applyAlignment="1">
      <alignment horizontal="center" vertical="center" wrapText="1"/>
    </xf>
    <xf numFmtId="165" fontId="6" fillId="16" borderId="0" xfId="3" applyNumberFormat="1" applyFont="1" applyFill="1" applyAlignment="1">
      <alignment horizontal="center" vertical="center" wrapText="1"/>
    </xf>
    <xf numFmtId="165" fontId="6" fillId="16" borderId="8" xfId="3" applyNumberFormat="1" applyFont="1" applyFill="1" applyBorder="1" applyAlignment="1">
      <alignment horizontal="center" vertical="center" wrapText="1"/>
    </xf>
    <xf numFmtId="165" fontId="6" fillId="16" borderId="16" xfId="3" applyNumberFormat="1" applyFont="1" applyFill="1" applyBorder="1" applyAlignment="1">
      <alignment horizontal="center" vertical="center" wrapText="1"/>
    </xf>
    <xf numFmtId="165" fontId="6" fillId="16" borderId="15" xfId="3" applyNumberFormat="1" applyFont="1" applyFill="1" applyBorder="1" applyAlignment="1">
      <alignment horizontal="center" vertical="center" wrapText="1"/>
    </xf>
    <xf numFmtId="164" fontId="6" fillId="16" borderId="9" xfId="3" applyNumberFormat="1" applyFont="1" applyFill="1" applyBorder="1" applyAlignment="1">
      <alignment horizontal="center" vertical="center" wrapText="1"/>
    </xf>
    <xf numFmtId="164" fontId="6" fillId="16" borderId="10" xfId="3" applyNumberFormat="1" applyFont="1" applyFill="1" applyBorder="1" applyAlignment="1">
      <alignment horizontal="center" vertical="center" wrapText="1"/>
    </xf>
    <xf numFmtId="165" fontId="6" fillId="16" borderId="11" xfId="3" applyNumberFormat="1" applyFont="1" applyFill="1" applyBorder="1" applyAlignment="1">
      <alignment horizontal="center" vertical="center" wrapText="1"/>
    </xf>
    <xf numFmtId="165" fontId="6" fillId="16" borderId="12" xfId="3" applyNumberFormat="1" applyFont="1" applyFill="1" applyBorder="1" applyAlignment="1">
      <alignment horizontal="center" vertical="center" wrapText="1"/>
    </xf>
    <xf numFmtId="165" fontId="6" fillId="16" borderId="13" xfId="3" applyNumberFormat="1" applyFont="1" applyFill="1" applyBorder="1" applyAlignment="1">
      <alignment horizontal="center" vertical="center" wrapText="1"/>
    </xf>
    <xf numFmtId="0" fontId="6" fillId="16" borderId="17" xfId="3" applyFont="1" applyFill="1" applyBorder="1" applyAlignment="1">
      <alignment horizontal="center" vertical="center" wrapText="1"/>
    </xf>
    <xf numFmtId="0" fontId="6" fillId="16" borderId="18" xfId="3" applyFont="1" applyFill="1" applyBorder="1" applyAlignment="1">
      <alignment horizontal="center" vertical="center" wrapText="1"/>
    </xf>
    <xf numFmtId="0" fontId="6" fillId="16" borderId="19" xfId="3" applyFont="1" applyFill="1" applyBorder="1" applyAlignment="1">
      <alignment horizontal="center" vertical="center" wrapText="1"/>
    </xf>
    <xf numFmtId="3" fontId="30" fillId="0" borderId="4" xfId="3" applyNumberFormat="1" applyFont="1" applyBorder="1" applyAlignment="1">
      <alignment horizontal="center" vertical="center" wrapText="1"/>
    </xf>
    <xf numFmtId="3" fontId="30" fillId="0" borderId="5" xfId="3" applyNumberFormat="1" applyFont="1" applyBorder="1" applyAlignment="1">
      <alignment horizontal="center" vertical="center" wrapText="1"/>
    </xf>
    <xf numFmtId="3" fontId="30" fillId="0" borderId="6" xfId="3" applyNumberFormat="1" applyFont="1" applyBorder="1" applyAlignment="1">
      <alignment horizontal="center" vertical="center" wrapText="1"/>
    </xf>
    <xf numFmtId="0" fontId="5" fillId="10" borderId="27" xfId="3" applyFont="1" applyFill="1" applyBorder="1" applyAlignment="1">
      <alignment vertical="center" wrapText="1"/>
    </xf>
    <xf numFmtId="0" fontId="5" fillId="10" borderId="28" xfId="3" applyFont="1" applyFill="1" applyBorder="1" applyAlignment="1">
      <alignment vertical="center" wrapText="1"/>
    </xf>
    <xf numFmtId="0" fontId="5" fillId="10" borderId="10" xfId="3" applyFont="1" applyFill="1" applyBorder="1" applyAlignment="1">
      <alignment vertical="center" wrapText="1"/>
    </xf>
    <xf numFmtId="0" fontId="27" fillId="0" borderId="27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8" fillId="0" borderId="27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30" fillId="0" borderId="27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3" fontId="30" fillId="0" borderId="27" xfId="3" applyNumberFormat="1" applyFont="1" applyBorder="1" applyAlignment="1">
      <alignment horizontal="center" vertical="center" wrapText="1"/>
    </xf>
    <xf numFmtId="3" fontId="30" fillId="0" borderId="28" xfId="3" applyNumberFormat="1" applyFont="1" applyBorder="1" applyAlignment="1">
      <alignment horizontal="center" vertical="center" wrapText="1"/>
    </xf>
    <xf numFmtId="3" fontId="30" fillId="0" borderId="10" xfId="3" applyNumberFormat="1" applyFont="1" applyBorder="1" applyAlignment="1">
      <alignment horizontal="center" vertical="center" wrapText="1"/>
    </xf>
    <xf numFmtId="0" fontId="6" fillId="16" borderId="20" xfId="3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left" vertical="center" wrapText="1"/>
    </xf>
    <xf numFmtId="0" fontId="4" fillId="13" borderId="44" xfId="0" applyFont="1" applyFill="1" applyBorder="1" applyAlignment="1">
      <alignment horizontal="left" vertical="center" wrapText="1"/>
    </xf>
    <xf numFmtId="0" fontId="4" fillId="13" borderId="61" xfId="0" applyFont="1" applyFill="1" applyBorder="1" applyAlignment="1">
      <alignment horizontal="left" vertical="center" wrapText="1"/>
    </xf>
    <xf numFmtId="0" fontId="6" fillId="16" borderId="21" xfId="3" applyFont="1" applyFill="1" applyBorder="1" applyAlignment="1">
      <alignment horizontal="center" vertical="center" textRotation="90" wrapText="1"/>
    </xf>
    <xf numFmtId="0" fontId="6" fillId="16" borderId="25" xfId="3" applyFont="1" applyFill="1" applyBorder="1" applyAlignment="1">
      <alignment horizontal="center" vertical="center" textRotation="90" wrapText="1"/>
    </xf>
    <xf numFmtId="0" fontId="6" fillId="16" borderId="40" xfId="3" applyFont="1" applyFill="1" applyBorder="1" applyAlignment="1">
      <alignment horizontal="center" vertical="center" textRotation="90" wrapText="1"/>
    </xf>
    <xf numFmtId="164" fontId="4" fillId="13" borderId="2" xfId="3" applyNumberFormat="1" applyFont="1" applyFill="1" applyBorder="1" applyAlignment="1">
      <alignment horizontal="center" vertical="center" textRotation="90" wrapText="1"/>
    </xf>
    <xf numFmtId="164" fontId="4" fillId="13" borderId="8" xfId="3" applyNumberFormat="1" applyFont="1" applyFill="1" applyBorder="1" applyAlignment="1">
      <alignment horizontal="center" vertical="center" textRotation="90" wrapText="1"/>
    </xf>
    <xf numFmtId="0" fontId="5" fillId="10" borderId="4" xfId="3" applyFont="1" applyFill="1" applyBorder="1" applyAlignment="1">
      <alignment vertical="center" wrapText="1"/>
    </xf>
    <xf numFmtId="0" fontId="5" fillId="10" borderId="5" xfId="3" applyFont="1" applyFill="1" applyBorder="1" applyAlignment="1">
      <alignment vertical="center" wrapText="1"/>
    </xf>
    <xf numFmtId="0" fontId="5" fillId="10" borderId="6" xfId="3" applyFont="1" applyFill="1" applyBorder="1" applyAlignment="1">
      <alignment vertical="center" wrapText="1"/>
    </xf>
    <xf numFmtId="0" fontId="27" fillId="0" borderId="4" xfId="3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 wrapText="1"/>
    </xf>
    <xf numFmtId="0" fontId="30" fillId="0" borderId="6" xfId="3" applyFont="1" applyBorder="1" applyAlignment="1">
      <alignment horizontal="center" vertical="center" wrapText="1"/>
    </xf>
    <xf numFmtId="0" fontId="5" fillId="10" borderId="27" xfId="3" applyFont="1" applyFill="1" applyBorder="1" applyAlignment="1">
      <alignment horizontal="left" vertical="center" wrapText="1"/>
    </xf>
    <xf numFmtId="0" fontId="5" fillId="10" borderId="28" xfId="3" applyFont="1" applyFill="1" applyBorder="1" applyAlignment="1">
      <alignment horizontal="left" vertical="center" wrapText="1"/>
    </xf>
    <xf numFmtId="0" fontId="12" fillId="4" borderId="27" xfId="3" applyFont="1" applyFill="1" applyBorder="1" applyAlignment="1">
      <alignment horizontal="center" vertical="center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5" fillId="10" borderId="11" xfId="3" applyFont="1" applyFill="1" applyBorder="1" applyAlignment="1">
      <alignment horizontal="left" vertical="center" wrapText="1"/>
    </xf>
    <xf numFmtId="0" fontId="5" fillId="10" borderId="12" xfId="3" applyFont="1" applyFill="1" applyBorder="1" applyAlignment="1">
      <alignment horizontal="left" vertical="center" wrapText="1"/>
    </xf>
    <xf numFmtId="0" fontId="5" fillId="10" borderId="13" xfId="3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0" fillId="5" borderId="27" xfId="3" applyFont="1" applyFill="1" applyBorder="1" applyAlignment="1">
      <alignment horizontal="left" vertical="center" wrapText="1"/>
    </xf>
    <xf numFmtId="0" fontId="10" fillId="5" borderId="28" xfId="3" applyFont="1" applyFill="1" applyBorder="1" applyAlignment="1">
      <alignment horizontal="left" vertical="center" wrapText="1"/>
    </xf>
    <xf numFmtId="0" fontId="10" fillId="5" borderId="10" xfId="3" applyFont="1" applyFill="1" applyBorder="1" applyAlignment="1">
      <alignment horizontal="left" vertical="center" wrapText="1"/>
    </xf>
    <xf numFmtId="0" fontId="5" fillId="10" borderId="10" xfId="3" applyFont="1" applyFill="1" applyBorder="1" applyAlignment="1">
      <alignment horizontal="left" vertical="center" wrapText="1"/>
    </xf>
    <xf numFmtId="0" fontId="4" fillId="13" borderId="2" xfId="3" applyFont="1" applyFill="1" applyBorder="1" applyAlignment="1">
      <alignment horizontal="center" vertical="center" textRotation="90" wrapText="1"/>
    </xf>
    <xf numFmtId="0" fontId="4" fillId="13" borderId="8" xfId="3" applyFont="1" applyFill="1" applyBorder="1" applyAlignment="1">
      <alignment horizontal="center" vertical="center" textRotation="90" wrapText="1"/>
    </xf>
    <xf numFmtId="0" fontId="4" fillId="13" borderId="15" xfId="3" applyFont="1" applyFill="1" applyBorder="1" applyAlignment="1">
      <alignment horizontal="center" vertical="center" textRotation="90" wrapText="1"/>
    </xf>
    <xf numFmtId="0" fontId="5" fillId="10" borderId="4" xfId="3" applyFont="1" applyFill="1" applyBorder="1" applyAlignment="1">
      <alignment horizontal="left" vertical="center" wrapText="1"/>
    </xf>
    <xf numFmtId="0" fontId="5" fillId="10" borderId="5" xfId="3" applyFont="1" applyFill="1" applyBorder="1" applyAlignment="1">
      <alignment horizontal="left" vertical="center" wrapText="1"/>
    </xf>
    <xf numFmtId="0" fontId="5" fillId="10" borderId="6" xfId="3" applyFont="1" applyFill="1" applyBorder="1" applyAlignment="1">
      <alignment horizontal="left" vertical="center" wrapText="1"/>
    </xf>
    <xf numFmtId="0" fontId="30" fillId="0" borderId="23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0" fontId="30" fillId="0" borderId="5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28" xfId="3" applyFont="1" applyBorder="1" applyAlignment="1">
      <alignment horizontal="center" vertical="center" wrapText="1"/>
    </xf>
    <xf numFmtId="0" fontId="30" fillId="0" borderId="17" xfId="3" applyFont="1" applyBorder="1" applyAlignment="1">
      <alignment horizontal="center" vertical="center" wrapText="1"/>
    </xf>
    <xf numFmtId="0" fontId="30" fillId="0" borderId="18" xfId="3" applyFont="1" applyBorder="1" applyAlignment="1">
      <alignment horizontal="center" vertical="center" wrapText="1"/>
    </xf>
    <xf numFmtId="0" fontId="30" fillId="0" borderId="20" xfId="3" applyFont="1" applyBorder="1" applyAlignment="1">
      <alignment horizontal="center" vertical="center" wrapText="1"/>
    </xf>
    <xf numFmtId="0" fontId="4" fillId="10" borderId="27" xfId="3" applyFont="1" applyFill="1" applyBorder="1" applyAlignment="1">
      <alignment horizontal="left" vertical="center" wrapText="1"/>
    </xf>
    <xf numFmtId="0" fontId="4" fillId="10" borderId="28" xfId="3" applyFont="1" applyFill="1" applyBorder="1" applyAlignment="1">
      <alignment horizontal="left" vertical="center" wrapText="1"/>
    </xf>
    <xf numFmtId="0" fontId="4" fillId="10" borderId="10" xfId="3" applyFont="1" applyFill="1" applyBorder="1" applyAlignment="1">
      <alignment horizontal="left" vertical="center" wrapText="1"/>
    </xf>
    <xf numFmtId="3" fontId="30" fillId="0" borderId="31" xfId="3" applyNumberFormat="1" applyFont="1" applyBorder="1" applyAlignment="1">
      <alignment horizontal="center" vertical="center" wrapText="1"/>
    </xf>
    <xf numFmtId="0" fontId="30" fillId="0" borderId="31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0" fontId="30" fillId="0" borderId="12" xfId="3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 wrapText="1"/>
    </xf>
    <xf numFmtId="3" fontId="30" fillId="0" borderId="11" xfId="3" applyNumberFormat="1" applyFont="1" applyBorder="1" applyAlignment="1">
      <alignment horizontal="center" vertical="center" wrapText="1"/>
    </xf>
    <xf numFmtId="3" fontId="30" fillId="0" borderId="12" xfId="3" applyNumberFormat="1" applyFont="1" applyBorder="1" applyAlignment="1">
      <alignment horizontal="center" vertical="center" wrapText="1"/>
    </xf>
    <xf numFmtId="3" fontId="30" fillId="0" borderId="13" xfId="3" applyNumberFormat="1" applyFont="1" applyBorder="1" applyAlignment="1">
      <alignment horizontal="center" vertical="center" wrapText="1"/>
    </xf>
    <xf numFmtId="0" fontId="5" fillId="10" borderId="17" xfId="3" applyFont="1" applyFill="1" applyBorder="1" applyAlignment="1">
      <alignment horizontal="left" vertical="center" wrapText="1"/>
    </xf>
    <xf numFmtId="0" fontId="5" fillId="10" borderId="18" xfId="3" applyFont="1" applyFill="1" applyBorder="1" applyAlignment="1">
      <alignment horizontal="left" vertical="center" wrapText="1"/>
    </xf>
    <xf numFmtId="0" fontId="5" fillId="10" borderId="20" xfId="3" applyFont="1" applyFill="1" applyBorder="1" applyAlignment="1">
      <alignment horizontal="left" vertical="center" wrapText="1"/>
    </xf>
    <xf numFmtId="3" fontId="30" fillId="0" borderId="17" xfId="3" applyNumberFormat="1" applyFont="1" applyBorder="1" applyAlignment="1">
      <alignment horizontal="center" vertical="center" wrapText="1"/>
    </xf>
    <xf numFmtId="3" fontId="30" fillId="0" borderId="18" xfId="3" applyNumberFormat="1" applyFont="1" applyBorder="1" applyAlignment="1">
      <alignment horizontal="center" vertical="center" wrapText="1"/>
    </xf>
    <xf numFmtId="3" fontId="30" fillId="0" borderId="20" xfId="3" applyNumberFormat="1" applyFont="1" applyBorder="1" applyAlignment="1">
      <alignment horizontal="center" vertical="center" wrapText="1"/>
    </xf>
    <xf numFmtId="0" fontId="4" fillId="10" borderId="43" xfId="3" applyFont="1" applyFill="1" applyBorder="1" applyAlignment="1">
      <alignment horizontal="left" vertical="center" wrapText="1"/>
    </xf>
    <xf numFmtId="0" fontId="4" fillId="10" borderId="44" xfId="3" applyFont="1" applyFill="1" applyBorder="1" applyAlignment="1">
      <alignment horizontal="left" vertical="center" wrapText="1"/>
    </xf>
    <xf numFmtId="0" fontId="4" fillId="10" borderId="45" xfId="3" applyFont="1" applyFill="1" applyBorder="1" applyAlignment="1">
      <alignment horizontal="left" vertical="center" wrapText="1"/>
    </xf>
    <xf numFmtId="3" fontId="31" fillId="0" borderId="43" xfId="4" applyNumberFormat="1" applyFont="1" applyFill="1" applyBorder="1" applyAlignment="1">
      <alignment horizontal="center" vertical="center" wrapText="1"/>
    </xf>
    <xf numFmtId="3" fontId="31" fillId="0" borderId="44" xfId="4" applyNumberFormat="1" applyFont="1" applyFill="1" applyBorder="1" applyAlignment="1">
      <alignment horizontal="center" vertical="center" wrapText="1"/>
    </xf>
    <xf numFmtId="3" fontId="31" fillId="0" borderId="45" xfId="4" applyNumberFormat="1" applyFont="1" applyFill="1" applyBorder="1" applyAlignment="1">
      <alignment horizontal="center" vertical="center" wrapText="1"/>
    </xf>
    <xf numFmtId="0" fontId="6" fillId="16" borderId="84" xfId="3" applyFont="1" applyFill="1" applyBorder="1" applyAlignment="1">
      <alignment horizontal="center" vertical="center" textRotation="90" wrapText="1"/>
    </xf>
    <xf numFmtId="0" fontId="6" fillId="16" borderId="73" xfId="3" applyFont="1" applyFill="1" applyBorder="1" applyAlignment="1">
      <alignment horizontal="center" vertical="center" textRotation="90" wrapText="1"/>
    </xf>
    <xf numFmtId="0" fontId="6" fillId="16" borderId="85" xfId="3" applyFont="1" applyFill="1" applyBorder="1" applyAlignment="1">
      <alignment horizontal="center" vertical="center" textRotation="90" wrapText="1"/>
    </xf>
    <xf numFmtId="0" fontId="5" fillId="10" borderId="33" xfId="3" applyFont="1" applyFill="1" applyBorder="1" applyAlignment="1">
      <alignment horizontal="left" vertical="center" wrapText="1"/>
    </xf>
    <xf numFmtId="3" fontId="34" fillId="0" borderId="34" xfId="4" applyNumberFormat="1" applyFont="1" applyFill="1" applyBorder="1" applyAlignment="1">
      <alignment horizontal="center" vertical="center" wrapText="1"/>
    </xf>
    <xf numFmtId="3" fontId="34" fillId="0" borderId="36" xfId="4" applyNumberFormat="1" applyFont="1" applyFill="1" applyBorder="1" applyAlignment="1">
      <alignment horizontal="center" vertical="center" wrapText="1"/>
    </xf>
    <xf numFmtId="3" fontId="4" fillId="2" borderId="7" xfId="2" quotePrefix="1" applyNumberFormat="1" applyFont="1" applyFill="1" applyBorder="1" applyAlignment="1">
      <alignment horizontal="center" vertical="center" wrapText="1"/>
    </xf>
    <xf numFmtId="3" fontId="4" fillId="2" borderId="0" xfId="2" quotePrefix="1" applyNumberFormat="1" applyFont="1" applyFill="1" applyBorder="1" applyAlignment="1">
      <alignment horizontal="center" vertical="center" wrapText="1"/>
    </xf>
    <xf numFmtId="0" fontId="5" fillId="10" borderId="9" xfId="3" applyFont="1" applyFill="1" applyBorder="1" applyAlignment="1">
      <alignment horizontal="left" vertical="center" wrapText="1"/>
    </xf>
    <xf numFmtId="0" fontId="5" fillId="10" borderId="0" xfId="0" applyFont="1" applyFill="1" applyAlignment="1">
      <alignment horizontal="left" vertical="center" wrapText="1"/>
    </xf>
    <xf numFmtId="3" fontId="27" fillId="0" borderId="27" xfId="3" applyNumberFormat="1" applyFont="1" applyBorder="1" applyAlignment="1">
      <alignment horizontal="center" vertical="center" wrapText="1"/>
    </xf>
    <xf numFmtId="3" fontId="27" fillId="0" borderId="10" xfId="3" applyNumberFormat="1" applyFont="1" applyBorder="1" applyAlignment="1">
      <alignment horizontal="center" vertical="center" wrapText="1"/>
    </xf>
    <xf numFmtId="0" fontId="4" fillId="10" borderId="31" xfId="3" applyFont="1" applyFill="1" applyBorder="1" applyAlignment="1">
      <alignment horizontal="left" vertical="center" wrapText="1"/>
    </xf>
    <xf numFmtId="41" fontId="30" fillId="6" borderId="27" xfId="1" applyFont="1" applyFill="1" applyBorder="1" applyAlignment="1">
      <alignment horizontal="center" vertical="center" wrapText="1"/>
    </xf>
    <xf numFmtId="41" fontId="30" fillId="6" borderId="28" xfId="1" applyFont="1" applyFill="1" applyBorder="1" applyAlignment="1">
      <alignment horizontal="center" vertical="center" wrapText="1"/>
    </xf>
    <xf numFmtId="41" fontId="30" fillId="6" borderId="10" xfId="1" applyFont="1" applyFill="1" applyBorder="1" applyAlignment="1">
      <alignment horizontal="center" vertical="center" wrapText="1"/>
    </xf>
    <xf numFmtId="3" fontId="30" fillId="0" borderId="9" xfId="3" applyNumberFormat="1" applyFont="1" applyBorder="1" applyAlignment="1">
      <alignment horizontal="center" vertical="center" wrapText="1"/>
    </xf>
    <xf numFmtId="41" fontId="31" fillId="6" borderId="9" xfId="1" applyFont="1" applyFill="1" applyBorder="1" applyAlignment="1">
      <alignment horizontal="center" wrapText="1"/>
    </xf>
    <xf numFmtId="3" fontId="27" fillId="6" borderId="27" xfId="0" applyNumberFormat="1" applyFont="1" applyFill="1" applyBorder="1" applyAlignment="1">
      <alignment horizontal="center" wrapText="1"/>
    </xf>
    <xf numFmtId="3" fontId="27" fillId="6" borderId="10" xfId="0" applyNumberFormat="1" applyFont="1" applyFill="1" applyBorder="1" applyAlignment="1">
      <alignment horizontal="center" wrapText="1"/>
    </xf>
    <xf numFmtId="0" fontId="4" fillId="13" borderId="21" xfId="3" applyFont="1" applyFill="1" applyBorder="1" applyAlignment="1">
      <alignment horizontal="center" vertical="center" textRotation="90" wrapText="1"/>
    </xf>
    <xf numFmtId="0" fontId="4" fillId="13" borderId="25" xfId="3" applyFont="1" applyFill="1" applyBorder="1" applyAlignment="1">
      <alignment horizontal="center" vertical="center" textRotation="90" wrapText="1"/>
    </xf>
    <xf numFmtId="0" fontId="4" fillId="13" borderId="86" xfId="3" applyFont="1" applyFill="1" applyBorder="1" applyAlignment="1">
      <alignment horizontal="center" vertical="center" textRotation="90" wrapText="1"/>
    </xf>
    <xf numFmtId="0" fontId="4" fillId="13" borderId="4" xfId="3" applyFont="1" applyFill="1" applyBorder="1" applyAlignment="1">
      <alignment horizontal="center" vertical="center" wrapText="1"/>
    </xf>
    <xf numFmtId="0" fontId="4" fillId="13" borderId="5" xfId="3" applyFont="1" applyFill="1" applyBorder="1" applyAlignment="1">
      <alignment horizontal="center" vertical="center" wrapText="1"/>
    </xf>
    <xf numFmtId="0" fontId="4" fillId="13" borderId="6" xfId="3" applyFont="1" applyFill="1" applyBorder="1" applyAlignment="1">
      <alignment horizontal="center" vertical="center" wrapText="1"/>
    </xf>
    <xf numFmtId="3" fontId="4" fillId="13" borderId="53" xfId="3" applyNumberFormat="1" applyFont="1" applyFill="1" applyBorder="1" applyAlignment="1">
      <alignment horizontal="center" vertical="center" wrapText="1"/>
    </xf>
    <xf numFmtId="3" fontId="4" fillId="13" borderId="54" xfId="3" applyNumberFormat="1" applyFont="1" applyFill="1" applyBorder="1" applyAlignment="1">
      <alignment horizontal="center" vertical="center" wrapText="1"/>
    </xf>
    <xf numFmtId="3" fontId="31" fillId="0" borderId="53" xfId="0" applyNumberFormat="1" applyFont="1" applyBorder="1" applyAlignment="1">
      <alignment horizontal="center" wrapText="1"/>
    </xf>
    <xf numFmtId="3" fontId="31" fillId="0" borderId="54" xfId="0" applyNumberFormat="1" applyFont="1" applyBorder="1" applyAlignment="1">
      <alignment horizontal="center" wrapText="1"/>
    </xf>
    <xf numFmtId="0" fontId="30" fillId="6" borderId="9" xfId="3" applyFont="1" applyFill="1" applyBorder="1" applyAlignment="1">
      <alignment horizontal="center" vertical="center" wrapText="1"/>
    </xf>
    <xf numFmtId="3" fontId="31" fillId="6" borderId="9" xfId="0" applyNumberFormat="1" applyFont="1" applyFill="1" applyBorder="1" applyAlignment="1">
      <alignment horizontal="center" wrapText="1"/>
    </xf>
    <xf numFmtId="3" fontId="30" fillId="0" borderId="9" xfId="3" applyNumberFormat="1" applyFont="1" applyBorder="1" applyAlignment="1">
      <alignment horizontal="center" wrapText="1"/>
    </xf>
    <xf numFmtId="3" fontId="30" fillId="4" borderId="9" xfId="3" applyNumberFormat="1" applyFont="1" applyFill="1" applyBorder="1" applyAlignment="1">
      <alignment horizontal="center" vertical="center" wrapText="1"/>
    </xf>
    <xf numFmtId="0" fontId="30" fillId="6" borderId="27" xfId="3" applyFont="1" applyFill="1" applyBorder="1" applyAlignment="1">
      <alignment horizontal="center" vertical="center" wrapText="1"/>
    </xf>
    <xf numFmtId="0" fontId="30" fillId="6" borderId="28" xfId="3" applyFont="1" applyFill="1" applyBorder="1" applyAlignment="1">
      <alignment horizontal="center" vertical="center" wrapText="1"/>
    </xf>
    <xf numFmtId="0" fontId="30" fillId="6" borderId="10" xfId="3" applyFont="1" applyFill="1" applyBorder="1" applyAlignment="1">
      <alignment horizontal="center" vertical="center" wrapText="1"/>
    </xf>
    <xf numFmtId="0" fontId="8" fillId="10" borderId="27" xfId="3" applyFont="1" applyFill="1" applyBorder="1" applyAlignment="1">
      <alignment horizontal="left" vertical="center" wrapText="1"/>
    </xf>
    <xf numFmtId="0" fontId="8" fillId="10" borderId="28" xfId="3" applyFont="1" applyFill="1" applyBorder="1" applyAlignment="1">
      <alignment horizontal="left" vertical="center" wrapText="1"/>
    </xf>
    <xf numFmtId="0" fontId="8" fillId="10" borderId="10" xfId="3" applyFont="1" applyFill="1" applyBorder="1" applyAlignment="1">
      <alignment horizontal="left" vertical="center" wrapText="1"/>
    </xf>
    <xf numFmtId="0" fontId="30" fillId="4" borderId="27" xfId="3" applyFont="1" applyFill="1" applyBorder="1" applyAlignment="1">
      <alignment horizontal="center" vertical="center" wrapText="1"/>
    </xf>
    <xf numFmtId="0" fontId="30" fillId="4" borderId="28" xfId="3" applyFont="1" applyFill="1" applyBorder="1" applyAlignment="1">
      <alignment horizontal="center" vertical="center" wrapText="1"/>
    </xf>
    <xf numFmtId="0" fontId="30" fillId="4" borderId="10" xfId="3" applyFont="1" applyFill="1" applyBorder="1" applyAlignment="1">
      <alignment horizontal="center" vertical="center" wrapText="1"/>
    </xf>
    <xf numFmtId="3" fontId="31" fillId="0" borderId="9" xfId="0" applyNumberFormat="1" applyFont="1" applyBorder="1" applyAlignment="1">
      <alignment horizontal="center" wrapText="1"/>
    </xf>
    <xf numFmtId="0" fontId="27" fillId="0" borderId="9" xfId="3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wrapText="1"/>
    </xf>
    <xf numFmtId="0" fontId="4" fillId="13" borderId="66" xfId="3" applyFont="1" applyFill="1" applyBorder="1" applyAlignment="1">
      <alignment horizontal="center" vertical="center" textRotation="90" wrapText="1"/>
    </xf>
    <xf numFmtId="0" fontId="4" fillId="13" borderId="71" xfId="3" applyFont="1" applyFill="1" applyBorder="1" applyAlignment="1">
      <alignment horizontal="center" vertical="center" textRotation="90" wrapText="1"/>
    </xf>
    <xf numFmtId="3" fontId="27" fillId="0" borderId="27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30" fillId="6" borderId="9" xfId="3" applyNumberFormat="1" applyFont="1" applyFill="1" applyBorder="1" applyAlignment="1">
      <alignment horizontal="center" wrapText="1"/>
    </xf>
    <xf numFmtId="0" fontId="30" fillId="0" borderId="27" xfId="3" applyFont="1" applyBorder="1" applyAlignment="1">
      <alignment horizontal="center" vertical="top" wrapText="1"/>
    </xf>
    <xf numFmtId="0" fontId="30" fillId="0" borderId="28" xfId="3" applyFont="1" applyBorder="1" applyAlignment="1">
      <alignment horizontal="center" vertical="top" wrapText="1"/>
    </xf>
    <xf numFmtId="0" fontId="30" fillId="0" borderId="10" xfId="3" applyFont="1" applyBorder="1" applyAlignment="1">
      <alignment horizontal="center" vertical="top" wrapText="1"/>
    </xf>
    <xf numFmtId="3" fontId="29" fillId="0" borderId="9" xfId="3" applyNumberFormat="1" applyFont="1" applyBorder="1" applyAlignment="1">
      <alignment horizontal="center" wrapText="1"/>
    </xf>
    <xf numFmtId="0" fontId="4" fillId="13" borderId="40" xfId="3" applyFont="1" applyFill="1" applyBorder="1" applyAlignment="1">
      <alignment horizontal="center" vertical="center" textRotation="90" wrapText="1"/>
    </xf>
    <xf numFmtId="3" fontId="27" fillId="5" borderId="27" xfId="0" applyNumberFormat="1" applyFont="1" applyFill="1" applyBorder="1" applyAlignment="1">
      <alignment horizontal="center" wrapText="1"/>
    </xf>
    <xf numFmtId="3" fontId="27" fillId="5" borderId="10" xfId="0" applyNumberFormat="1" applyFont="1" applyFill="1" applyBorder="1" applyAlignment="1">
      <alignment horizontal="center" wrapText="1"/>
    </xf>
    <xf numFmtId="0" fontId="4" fillId="10" borderId="19" xfId="3" applyFont="1" applyFill="1" applyBorder="1" applyAlignment="1">
      <alignment horizontal="left" vertical="center" wrapText="1"/>
    </xf>
    <xf numFmtId="169" fontId="27" fillId="6" borderId="19" xfId="0" applyNumberFormat="1" applyFont="1" applyFill="1" applyBorder="1" applyAlignment="1">
      <alignment horizontal="center" wrapText="1"/>
    </xf>
    <xf numFmtId="0" fontId="8" fillId="10" borderId="47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3" fontId="5" fillId="0" borderId="23" xfId="3" applyNumberFormat="1" applyFont="1" applyBorder="1" applyAlignment="1">
      <alignment horizontal="center" vertical="center" wrapText="1"/>
    </xf>
    <xf numFmtId="3" fontId="5" fillId="0" borderId="4" xfId="3" applyNumberFormat="1" applyFont="1" applyBorder="1" applyAlignment="1">
      <alignment horizontal="center" vertical="center" wrapText="1"/>
    </xf>
    <xf numFmtId="3" fontId="5" fillId="0" borderId="6" xfId="3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6" fillId="11" borderId="47" xfId="3" applyFont="1" applyFill="1" applyBorder="1" applyAlignment="1">
      <alignment horizontal="center" vertical="center" textRotation="90" wrapText="1"/>
    </xf>
    <xf numFmtId="0" fontId="15" fillId="11" borderId="49" xfId="3" applyFont="1" applyFill="1" applyBorder="1" applyAlignment="1">
      <alignment horizontal="center" vertical="center" textRotation="90" wrapText="1"/>
    </xf>
    <xf numFmtId="0" fontId="15" fillId="11" borderId="58" xfId="3" applyFont="1" applyFill="1" applyBorder="1" applyAlignment="1">
      <alignment horizontal="center" vertical="center" textRotation="90" wrapText="1"/>
    </xf>
    <xf numFmtId="0" fontId="4" fillId="10" borderId="23" xfId="3" applyFont="1" applyFill="1" applyBorder="1" applyAlignment="1">
      <alignment horizontal="left" vertical="center" wrapText="1"/>
    </xf>
    <xf numFmtId="169" fontId="31" fillId="0" borderId="23" xfId="0" applyNumberFormat="1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7" fillId="13" borderId="47" xfId="0" applyFont="1" applyFill="1" applyBorder="1" applyAlignment="1">
      <alignment horizontal="center" vertical="center" textRotation="91" wrapText="1"/>
    </xf>
    <xf numFmtId="0" fontId="7" fillId="13" borderId="23" xfId="0" applyFont="1" applyFill="1" applyBorder="1" applyAlignment="1">
      <alignment horizontal="center" vertical="center" textRotation="91" wrapText="1"/>
    </xf>
    <xf numFmtId="0" fontId="7" fillId="13" borderId="49" xfId="0" applyFont="1" applyFill="1" applyBorder="1" applyAlignment="1">
      <alignment horizontal="center" vertical="center" textRotation="91" wrapText="1"/>
    </xf>
    <xf numFmtId="0" fontId="7" fillId="13" borderId="9" xfId="0" applyFont="1" applyFill="1" applyBorder="1" applyAlignment="1">
      <alignment horizontal="center" vertical="center" textRotation="91" wrapText="1"/>
    </xf>
    <xf numFmtId="3" fontId="5" fillId="10" borderId="23" xfId="3" applyNumberFormat="1" applyFont="1" applyFill="1" applyBorder="1" applyAlignment="1">
      <alignment vertical="center" wrapText="1"/>
    </xf>
    <xf numFmtId="3" fontId="31" fillId="0" borderId="23" xfId="0" applyNumberFormat="1" applyFont="1" applyBorder="1" applyAlignment="1">
      <alignment horizontal="center" wrapText="1"/>
    </xf>
    <xf numFmtId="0" fontId="5" fillId="10" borderId="34" xfId="3" applyFont="1" applyFill="1" applyBorder="1" applyAlignment="1">
      <alignment horizontal="left" vertical="center" wrapText="1"/>
    </xf>
    <xf numFmtId="0" fontId="5" fillId="10" borderId="35" xfId="3" applyFont="1" applyFill="1" applyBorder="1" applyAlignment="1">
      <alignment horizontal="left" vertical="center" wrapText="1"/>
    </xf>
    <xf numFmtId="0" fontId="5" fillId="10" borderId="36" xfId="3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wrapText="1"/>
    </xf>
    <xf numFmtId="3" fontId="5" fillId="10" borderId="9" xfId="3" applyNumberFormat="1" applyFont="1" applyFill="1" applyBorder="1" applyAlignment="1">
      <alignment vertical="center" wrapText="1"/>
    </xf>
    <xf numFmtId="0" fontId="9" fillId="13" borderId="11" xfId="0" applyFont="1" applyFill="1" applyBorder="1" applyAlignment="1">
      <alignment horizontal="left" wrapText="1"/>
    </xf>
    <xf numFmtId="0" fontId="9" fillId="13" borderId="12" xfId="0" applyFont="1" applyFill="1" applyBorder="1" applyAlignment="1">
      <alignment horizontal="left" wrapText="1"/>
    </xf>
    <xf numFmtId="0" fontId="9" fillId="13" borderId="66" xfId="0" applyFont="1" applyFill="1" applyBorder="1" applyAlignment="1">
      <alignment horizontal="left" wrapText="1"/>
    </xf>
    <xf numFmtId="169" fontId="27" fillId="0" borderId="9" xfId="0" applyNumberFormat="1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9" fillId="13" borderId="49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3" fontId="5" fillId="10" borderId="9" xfId="3" applyNumberFormat="1" applyFont="1" applyFill="1" applyBorder="1" applyAlignment="1">
      <alignment horizontal="left" vertical="center" wrapText="1"/>
    </xf>
    <xf numFmtId="0" fontId="9" fillId="13" borderId="27" xfId="0" applyFont="1" applyFill="1" applyBorder="1" applyAlignment="1">
      <alignment horizontal="left" vertical="top" wrapText="1"/>
    </xf>
    <xf numFmtId="0" fontId="9" fillId="13" borderId="28" xfId="0" applyFont="1" applyFill="1" applyBorder="1" applyAlignment="1">
      <alignment horizontal="left" vertical="top" wrapText="1"/>
    </xf>
    <xf numFmtId="0" fontId="9" fillId="13" borderId="64" xfId="0" applyFont="1" applyFill="1" applyBorder="1" applyAlignment="1">
      <alignment horizontal="left" vertical="top" wrapText="1"/>
    </xf>
    <xf numFmtId="0" fontId="5" fillId="14" borderId="33" xfId="3" applyFont="1" applyFill="1" applyBorder="1" applyAlignment="1">
      <alignment horizontal="center" vertical="center" wrapText="1"/>
    </xf>
    <xf numFmtId="0" fontId="5" fillId="14" borderId="9" xfId="3" applyFont="1" applyFill="1" applyBorder="1" applyAlignment="1">
      <alignment horizontal="center" vertical="center" wrapText="1"/>
    </xf>
    <xf numFmtId="0" fontId="5" fillId="14" borderId="19" xfId="3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center" wrapText="1"/>
    </xf>
    <xf numFmtId="0" fontId="8" fillId="10" borderId="19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top" wrapText="1"/>
    </xf>
    <xf numFmtId="0" fontId="5" fillId="10" borderId="19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3" fontId="5" fillId="10" borderId="19" xfId="3" applyNumberFormat="1" applyFont="1" applyFill="1" applyBorder="1" applyAlignment="1">
      <alignment horizontal="left" vertical="center" wrapText="1"/>
    </xf>
    <xf numFmtId="3" fontId="31" fillId="0" borderId="19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20" fillId="11" borderId="56" xfId="0" applyFont="1" applyFill="1" applyBorder="1" applyAlignment="1">
      <alignment horizontal="center" vertical="center" wrapText="1"/>
    </xf>
    <xf numFmtId="0" fontId="20" fillId="11" borderId="44" xfId="0" applyFont="1" applyFill="1" applyBorder="1" applyAlignment="1">
      <alignment horizontal="center" vertical="center" wrapText="1"/>
    </xf>
    <xf numFmtId="0" fontId="20" fillId="11" borderId="6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left" vertical="center" wrapText="1"/>
    </xf>
    <xf numFmtId="0" fontId="21" fillId="10" borderId="0" xfId="0" applyFont="1" applyFill="1" applyBorder="1" applyAlignment="1">
      <alignment horizontal="left" vertical="center" wrapText="1"/>
    </xf>
    <xf numFmtId="0" fontId="21" fillId="10" borderId="30" xfId="0" applyFont="1" applyFill="1" applyBorder="1" applyAlignment="1">
      <alignment horizontal="left" vertical="center" wrapText="1"/>
    </xf>
    <xf numFmtId="0" fontId="21" fillId="10" borderId="49" xfId="0" applyFont="1" applyFill="1" applyBorder="1" applyAlignment="1">
      <alignment horizontal="left" vertical="center" wrapText="1"/>
    </xf>
    <xf numFmtId="0" fontId="21" fillId="10" borderId="9" xfId="0" applyFont="1" applyFill="1" applyBorder="1" applyAlignment="1">
      <alignment horizontal="left" vertical="center" wrapText="1"/>
    </xf>
    <xf numFmtId="3" fontId="30" fillId="0" borderId="4" xfId="0" applyNumberFormat="1" applyFont="1" applyBorder="1" applyAlignment="1">
      <alignment horizontal="right" wrapText="1"/>
    </xf>
    <xf numFmtId="3" fontId="30" fillId="0" borderId="5" xfId="0" applyNumberFormat="1" applyFont="1" applyBorder="1" applyAlignment="1">
      <alignment horizontal="right" wrapText="1"/>
    </xf>
    <xf numFmtId="3" fontId="30" fillId="0" borderId="6" xfId="0" applyNumberFormat="1" applyFont="1" applyBorder="1" applyAlignment="1">
      <alignment horizontal="right" wrapText="1"/>
    </xf>
    <xf numFmtId="3" fontId="30" fillId="0" borderId="27" xfId="0" applyNumberFormat="1" applyFont="1" applyBorder="1" applyAlignment="1">
      <alignment horizontal="right" wrapText="1"/>
    </xf>
    <xf numFmtId="3" fontId="30" fillId="0" borderId="28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19" fillId="13" borderId="56" xfId="0" applyFont="1" applyFill="1" applyBorder="1" applyAlignment="1">
      <alignment horizontal="center" vertical="center" wrapText="1"/>
    </xf>
    <xf numFmtId="0" fontId="19" fillId="13" borderId="44" xfId="0" applyFont="1" applyFill="1" applyBorder="1" applyAlignment="1">
      <alignment horizontal="center" vertical="center" wrapText="1"/>
    </xf>
    <xf numFmtId="0" fontId="19" fillId="13" borderId="61" xfId="0" applyFont="1" applyFill="1" applyBorder="1" applyAlignment="1">
      <alignment horizontal="center" vertical="center" wrapText="1"/>
    </xf>
    <xf numFmtId="3" fontId="30" fillId="0" borderId="34" xfId="0" applyNumberFormat="1" applyFont="1" applyBorder="1" applyAlignment="1">
      <alignment horizontal="right" wrapText="1"/>
    </xf>
    <xf numFmtId="3" fontId="30" fillId="0" borderId="35" xfId="0" applyNumberFormat="1" applyFont="1" applyBorder="1" applyAlignment="1">
      <alignment horizontal="right" wrapText="1"/>
    </xf>
    <xf numFmtId="3" fontId="30" fillId="0" borderId="36" xfId="0" applyNumberFormat="1" applyFont="1" applyBorder="1" applyAlignment="1">
      <alignment horizontal="right" wrapText="1"/>
    </xf>
    <xf numFmtId="0" fontId="21" fillId="10" borderId="58" xfId="0" applyFont="1" applyFill="1" applyBorder="1" applyAlignment="1">
      <alignment horizontal="left" vertical="center" wrapText="1"/>
    </xf>
    <xf numFmtId="0" fontId="21" fillId="10" borderId="19" xfId="0" applyFont="1" applyFill="1" applyBorder="1" applyAlignment="1">
      <alignment horizontal="left" vertical="center" wrapText="1"/>
    </xf>
    <xf numFmtId="0" fontId="23" fillId="5" borderId="49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 wrapText="1"/>
    </xf>
    <xf numFmtId="0" fontId="23" fillId="5" borderId="51" xfId="0" applyFont="1" applyFill="1" applyBorder="1" applyAlignment="1">
      <alignment horizontal="left" vertical="center" wrapText="1"/>
    </xf>
    <xf numFmtId="0" fontId="23" fillId="5" borderId="31" xfId="0" applyFont="1" applyFill="1" applyBorder="1" applyAlignment="1">
      <alignment horizontal="left" vertical="center" wrapText="1"/>
    </xf>
    <xf numFmtId="0" fontId="21" fillId="10" borderId="51" xfId="0" applyFont="1" applyFill="1" applyBorder="1" applyAlignment="1">
      <alignment horizontal="left" vertical="center" wrapText="1"/>
    </xf>
    <xf numFmtId="0" fontId="21" fillId="10" borderId="31" xfId="0" applyFont="1" applyFill="1" applyBorder="1" applyAlignment="1">
      <alignment horizontal="left" vertical="center" wrapText="1"/>
    </xf>
    <xf numFmtId="49" fontId="18" fillId="8" borderId="33" xfId="5" applyNumberFormat="1" applyFont="1" applyFill="1" applyBorder="1" applyAlignment="1">
      <alignment horizontal="center" vertical="center" wrapText="1"/>
    </xf>
    <xf numFmtId="49" fontId="18" fillId="8" borderId="37" xfId="5" applyNumberFormat="1" applyFont="1" applyFill="1" applyBorder="1" applyAlignment="1">
      <alignment horizontal="center" vertical="center" wrapText="1"/>
    </xf>
    <xf numFmtId="49" fontId="18" fillId="8" borderId="19" xfId="5" applyNumberFormat="1" applyFont="1" applyFill="1" applyBorder="1" applyAlignment="1">
      <alignment horizontal="center" vertical="center" wrapText="1"/>
    </xf>
    <xf numFmtId="49" fontId="18" fillId="8" borderId="39" xfId="5" applyNumberFormat="1" applyFont="1" applyFill="1" applyBorder="1" applyAlignment="1">
      <alignment horizontal="center" vertical="center" wrapText="1"/>
    </xf>
    <xf numFmtId="49" fontId="18" fillId="8" borderId="27" xfId="5" applyNumberFormat="1" applyFont="1" applyFill="1" applyBorder="1" applyAlignment="1">
      <alignment horizontal="center" vertical="center" wrapText="1"/>
    </xf>
    <xf numFmtId="49" fontId="18" fillId="8" borderId="28" xfId="5" applyNumberFormat="1" applyFont="1" applyFill="1" applyBorder="1" applyAlignment="1">
      <alignment horizontal="center" vertical="center" wrapText="1"/>
    </xf>
    <xf numFmtId="49" fontId="18" fillId="8" borderId="64" xfId="5" applyNumberFormat="1" applyFont="1" applyFill="1" applyBorder="1" applyAlignment="1">
      <alignment horizontal="center" vertical="center" wrapText="1"/>
    </xf>
    <xf numFmtId="0" fontId="21" fillId="10" borderId="47" xfId="6" applyFont="1" applyFill="1" applyBorder="1" applyAlignment="1">
      <alignment horizontal="left" vertical="center" wrapText="1"/>
    </xf>
    <xf numFmtId="0" fontId="21" fillId="10" borderId="23" xfId="6" applyFont="1" applyFill="1" applyBorder="1" applyAlignment="1">
      <alignment horizontal="left" vertical="center" wrapText="1"/>
    </xf>
    <xf numFmtId="0" fontId="21" fillId="10" borderId="58" xfId="6" applyFont="1" applyFill="1" applyBorder="1" applyAlignment="1">
      <alignment horizontal="left" vertical="center" wrapText="1"/>
    </xf>
    <xf numFmtId="0" fontId="21" fillId="10" borderId="19" xfId="6" applyFont="1" applyFill="1" applyBorder="1" applyAlignment="1">
      <alignment horizontal="left" vertical="center" wrapText="1"/>
    </xf>
    <xf numFmtId="0" fontId="21" fillId="10" borderId="87" xfId="6" applyFont="1" applyFill="1" applyBorder="1" applyAlignment="1">
      <alignment horizontal="left" vertical="center" wrapText="1"/>
    </xf>
    <xf numFmtId="0" fontId="21" fillId="10" borderId="33" xfId="6" applyFont="1" applyFill="1" applyBorder="1" applyAlignment="1">
      <alignment horizontal="left" vertical="center" wrapText="1"/>
    </xf>
    <xf numFmtId="0" fontId="21" fillId="10" borderId="51" xfId="6" applyFont="1" applyFill="1" applyBorder="1" applyAlignment="1">
      <alignment horizontal="left" vertical="center" wrapText="1"/>
    </xf>
    <xf numFmtId="0" fontId="21" fillId="10" borderId="31" xfId="6" applyFont="1" applyFill="1" applyBorder="1" applyAlignment="1">
      <alignment horizontal="left" vertical="center" wrapText="1"/>
    </xf>
    <xf numFmtId="0" fontId="21" fillId="10" borderId="41" xfId="6" applyFont="1" applyFill="1" applyBorder="1" applyAlignment="1">
      <alignment horizontal="left" vertical="center" wrapText="1"/>
    </xf>
    <xf numFmtId="0" fontId="21" fillId="10" borderId="42" xfId="6" applyFont="1" applyFill="1" applyBorder="1" applyAlignment="1">
      <alignment horizontal="left" vertical="center" wrapText="1"/>
    </xf>
    <xf numFmtId="0" fontId="21" fillId="10" borderId="87" xfId="0" applyFont="1" applyFill="1" applyBorder="1" applyAlignment="1">
      <alignment horizontal="left" wrapText="1"/>
    </xf>
    <xf numFmtId="0" fontId="21" fillId="10" borderId="33" xfId="0" applyFont="1" applyFill="1" applyBorder="1" applyAlignment="1">
      <alignment horizontal="left" wrapText="1"/>
    </xf>
    <xf numFmtId="0" fontId="21" fillId="10" borderId="49" xfId="0" applyFont="1" applyFill="1" applyBorder="1" applyAlignment="1">
      <alignment horizontal="left" wrapText="1"/>
    </xf>
    <xf numFmtId="0" fontId="21" fillId="10" borderId="9" xfId="0" applyFont="1" applyFill="1" applyBorder="1" applyAlignment="1">
      <alignment horizontal="left" wrapText="1"/>
    </xf>
    <xf numFmtId="0" fontId="21" fillId="10" borderId="49" xfId="3" applyFont="1" applyFill="1" applyBorder="1" applyAlignment="1">
      <alignment horizontal="left" vertical="center" wrapText="1"/>
    </xf>
    <xf numFmtId="0" fontId="21" fillId="10" borderId="9" xfId="3" applyFont="1" applyFill="1" applyBorder="1" applyAlignment="1">
      <alignment horizontal="left" vertical="center" wrapText="1"/>
    </xf>
    <xf numFmtId="0" fontId="21" fillId="10" borderId="87" xfId="0" applyFont="1" applyFill="1" applyBorder="1" applyAlignment="1">
      <alignment horizontal="left" vertical="center" wrapText="1"/>
    </xf>
    <xf numFmtId="0" fontId="21" fillId="10" borderId="33" xfId="0" applyFont="1" applyFill="1" applyBorder="1" applyAlignment="1">
      <alignment horizontal="left" vertical="center" wrapText="1"/>
    </xf>
    <xf numFmtId="0" fontId="21" fillId="10" borderId="87" xfId="3" applyFont="1" applyFill="1" applyBorder="1" applyAlignment="1">
      <alignment horizontal="left" vertical="center" wrapText="1"/>
    </xf>
    <xf numFmtId="0" fontId="21" fillId="10" borderId="33" xfId="3" applyFont="1" applyFill="1" applyBorder="1" applyAlignment="1">
      <alignment horizontal="left" vertical="center" wrapText="1"/>
    </xf>
    <xf numFmtId="3" fontId="30" fillId="0" borderId="27" xfId="0" applyNumberFormat="1" applyFont="1" applyFill="1" applyBorder="1" applyAlignment="1">
      <alignment horizontal="center" wrapText="1"/>
    </xf>
    <xf numFmtId="3" fontId="30" fillId="0" borderId="28" xfId="0" applyNumberFormat="1" applyFont="1" applyFill="1" applyBorder="1" applyAlignment="1">
      <alignment horizontal="center" wrapText="1"/>
    </xf>
    <xf numFmtId="3" fontId="30" fillId="0" borderId="10" xfId="0" applyNumberFormat="1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3" fontId="30" fillId="0" borderId="35" xfId="0" applyNumberFormat="1" applyFont="1" applyBorder="1" applyAlignment="1">
      <alignment horizontal="right" vertical="center" wrapText="1"/>
    </xf>
    <xf numFmtId="0" fontId="19" fillId="2" borderId="0" xfId="0" applyFont="1" applyFill="1" applyAlignment="1">
      <alignment horizontal="left" wrapText="1"/>
    </xf>
    <xf numFmtId="0" fontId="21" fillId="10" borderId="12" xfId="3" applyFont="1" applyFill="1" applyBorder="1" applyAlignment="1">
      <alignment horizontal="center" vertical="center" wrapText="1"/>
    </xf>
    <xf numFmtId="0" fontId="21" fillId="10" borderId="66" xfId="3" applyFont="1" applyFill="1" applyBorder="1" applyAlignment="1">
      <alignment horizontal="center" vertical="center" wrapText="1"/>
    </xf>
    <xf numFmtId="0" fontId="21" fillId="10" borderId="0" xfId="3" applyFont="1" applyFill="1" applyBorder="1" applyAlignment="1">
      <alignment horizontal="center" vertical="center" wrapText="1"/>
    </xf>
    <xf numFmtId="0" fontId="21" fillId="10" borderId="8" xfId="3" applyFont="1" applyFill="1" applyBorder="1" applyAlignment="1">
      <alignment horizontal="center" vertical="center" wrapText="1"/>
    </xf>
    <xf numFmtId="0" fontId="21" fillId="10" borderId="16" xfId="3" applyFont="1" applyFill="1" applyBorder="1" applyAlignment="1">
      <alignment horizontal="center" vertical="center" wrapText="1"/>
    </xf>
    <xf numFmtId="0" fontId="21" fillId="10" borderId="15" xfId="3" applyFont="1" applyFill="1" applyBorder="1" applyAlignment="1">
      <alignment horizontal="center" vertical="center" wrapText="1"/>
    </xf>
    <xf numFmtId="3" fontId="30" fillId="0" borderId="59" xfId="0" applyNumberFormat="1" applyFont="1" applyBorder="1" applyAlignment="1">
      <alignment horizontal="right" wrapText="1"/>
    </xf>
    <xf numFmtId="3" fontId="30" fillId="0" borderId="16" xfId="0" applyNumberFormat="1" applyFont="1" applyBorder="1" applyAlignment="1">
      <alignment horizontal="right" wrapText="1"/>
    </xf>
    <xf numFmtId="3" fontId="30" fillId="0" borderId="60" xfId="0" applyNumberFormat="1" applyFont="1" applyBorder="1" applyAlignment="1">
      <alignment horizontal="right" wrapText="1"/>
    </xf>
    <xf numFmtId="0" fontId="30" fillId="0" borderId="27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wrapText="1"/>
    </xf>
    <xf numFmtId="0" fontId="30" fillId="0" borderId="28" xfId="0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0" fontId="18" fillId="13" borderId="1" xfId="0" applyFont="1" applyFill="1" applyBorder="1" applyAlignment="1">
      <alignment horizontal="left" vertical="center" wrapText="1"/>
    </xf>
    <xf numFmtId="0" fontId="18" fillId="13" borderId="3" xfId="0" applyFont="1" applyFill="1" applyBorder="1" applyAlignment="1">
      <alignment horizontal="left" vertical="center" wrapText="1"/>
    </xf>
    <xf numFmtId="0" fontId="18" fillId="13" borderId="2" xfId="0" applyFont="1" applyFill="1" applyBorder="1" applyAlignment="1">
      <alignment horizontal="left" vertical="center" wrapText="1"/>
    </xf>
    <xf numFmtId="0" fontId="18" fillId="10" borderId="1" xfId="6" applyFont="1" applyFill="1" applyBorder="1" applyAlignment="1">
      <alignment horizontal="center" vertical="center" wrapText="1"/>
    </xf>
    <xf numFmtId="0" fontId="18" fillId="10" borderId="3" xfId="6" applyFont="1" applyFill="1" applyBorder="1" applyAlignment="1">
      <alignment horizontal="center" vertical="center" wrapText="1"/>
    </xf>
    <xf numFmtId="0" fontId="18" fillId="10" borderId="54" xfId="6" applyFont="1" applyFill="1" applyBorder="1" applyAlignment="1">
      <alignment horizontal="center" vertical="center" wrapText="1"/>
    </xf>
    <xf numFmtId="0" fontId="18" fillId="10" borderId="14" xfId="6" applyFont="1" applyFill="1" applyBorder="1" applyAlignment="1">
      <alignment horizontal="center" vertical="center" wrapText="1"/>
    </xf>
    <xf numFmtId="0" fontId="18" fillId="10" borderId="16" xfId="6" applyFont="1" applyFill="1" applyBorder="1" applyAlignment="1">
      <alignment horizontal="center" vertical="center" wrapText="1"/>
    </xf>
    <xf numFmtId="0" fontId="18" fillId="10" borderId="60" xfId="6" applyFont="1" applyFill="1" applyBorder="1" applyAlignment="1">
      <alignment horizontal="center" vertical="center" wrapText="1"/>
    </xf>
    <xf numFmtId="0" fontId="21" fillId="10" borderId="41" xfId="0" applyFont="1" applyFill="1" applyBorder="1" applyAlignment="1">
      <alignment horizontal="left" vertical="center" wrapText="1"/>
    </xf>
    <xf numFmtId="0" fontId="21" fillId="10" borderId="42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19" fillId="17" borderId="1" xfId="6" applyFont="1" applyFill="1" applyBorder="1" applyAlignment="1">
      <alignment horizontal="center" vertical="center" wrapText="1"/>
    </xf>
    <xf numFmtId="0" fontId="19" fillId="17" borderId="3" xfId="6" applyFont="1" applyFill="1" applyBorder="1" applyAlignment="1">
      <alignment horizontal="center" vertical="center" wrapText="1"/>
    </xf>
    <xf numFmtId="0" fontId="19" fillId="17" borderId="54" xfId="6" applyFont="1" applyFill="1" applyBorder="1" applyAlignment="1">
      <alignment horizontal="center" vertical="center" wrapText="1"/>
    </xf>
    <xf numFmtId="0" fontId="19" fillId="17" borderId="14" xfId="6" applyFont="1" applyFill="1" applyBorder="1" applyAlignment="1">
      <alignment horizontal="center" vertical="center" wrapText="1"/>
    </xf>
    <xf numFmtId="0" fontId="19" fillId="17" borderId="16" xfId="6" applyFont="1" applyFill="1" applyBorder="1" applyAlignment="1">
      <alignment horizontal="center" vertical="center" wrapText="1"/>
    </xf>
    <xf numFmtId="0" fontId="19" fillId="17" borderId="60" xfId="6" applyFont="1" applyFill="1" applyBorder="1" applyAlignment="1">
      <alignment horizontal="center" vertical="center" wrapText="1"/>
    </xf>
    <xf numFmtId="0" fontId="21" fillId="10" borderId="1" xfId="6" applyFont="1" applyFill="1" applyBorder="1" applyAlignment="1">
      <alignment horizontal="left" vertical="center" wrapText="1"/>
    </xf>
    <xf numFmtId="0" fontId="21" fillId="10" borderId="3" xfId="6" applyFont="1" applyFill="1" applyBorder="1" applyAlignment="1">
      <alignment horizontal="left" vertical="center" wrapText="1"/>
    </xf>
    <xf numFmtId="0" fontId="21" fillId="10" borderId="54" xfId="6" applyFont="1" applyFill="1" applyBorder="1" applyAlignment="1">
      <alignment horizontal="left" vertical="center" wrapText="1"/>
    </xf>
    <xf numFmtId="3" fontId="30" fillId="6" borderId="35" xfId="0" applyNumberFormat="1" applyFont="1" applyFill="1" applyBorder="1" applyAlignment="1">
      <alignment horizontal="center" wrapText="1"/>
    </xf>
    <xf numFmtId="3" fontId="30" fillId="6" borderId="36" xfId="0" applyNumberFormat="1" applyFont="1" applyFill="1" applyBorder="1" applyAlignment="1">
      <alignment horizontal="center" wrapText="1"/>
    </xf>
    <xf numFmtId="0" fontId="21" fillId="10" borderId="58" xfId="3" applyFont="1" applyFill="1" applyBorder="1" applyAlignment="1">
      <alignment horizontal="left" vertical="center" wrapText="1"/>
    </xf>
    <xf numFmtId="0" fontId="21" fillId="10" borderId="19" xfId="3" applyFont="1" applyFill="1" applyBorder="1" applyAlignment="1">
      <alignment horizontal="left" vertical="center" wrapText="1"/>
    </xf>
    <xf numFmtId="0" fontId="18" fillId="13" borderId="56" xfId="3" applyFont="1" applyFill="1" applyBorder="1" applyAlignment="1">
      <alignment horizontal="left" vertical="center" wrapText="1"/>
    </xf>
    <xf numFmtId="0" fontId="18" fillId="13" borderId="44" xfId="3" applyFont="1" applyFill="1" applyBorder="1" applyAlignment="1">
      <alignment horizontal="left" vertical="center" wrapText="1"/>
    </xf>
    <xf numFmtId="0" fontId="18" fillId="13" borderId="61" xfId="3" applyFont="1" applyFill="1" applyBorder="1" applyAlignment="1">
      <alignment horizontal="left" vertical="center" wrapText="1"/>
    </xf>
    <xf numFmtId="0" fontId="18" fillId="6" borderId="0" xfId="3" applyFont="1" applyFill="1" applyAlignment="1">
      <alignment horizontal="center" wrapText="1"/>
    </xf>
    <xf numFmtId="49" fontId="18" fillId="10" borderId="41" xfId="5" applyNumberFormat="1" applyFont="1" applyFill="1" applyBorder="1" applyAlignment="1">
      <alignment horizontal="left" vertical="center" wrapText="1"/>
    </xf>
    <xf numFmtId="49" fontId="18" fillId="10" borderId="42" xfId="5" applyNumberFormat="1" applyFont="1" applyFill="1" applyBorder="1" applyAlignment="1">
      <alignment horizontal="left" vertical="center" wrapText="1"/>
    </xf>
    <xf numFmtId="0" fontId="18" fillId="10" borderId="43" xfId="6" applyFont="1" applyFill="1" applyBorder="1" applyAlignment="1">
      <alignment horizontal="center" vertical="center" wrapText="1"/>
    </xf>
    <xf numFmtId="0" fontId="18" fillId="10" borderId="44" xfId="6" applyFont="1" applyFill="1" applyBorder="1" applyAlignment="1">
      <alignment horizontal="center" vertical="center" wrapText="1"/>
    </xf>
    <xf numFmtId="0" fontId="18" fillId="10" borderId="45" xfId="6" applyFont="1" applyFill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center" wrapText="1"/>
    </xf>
    <xf numFmtId="3" fontId="30" fillId="0" borderId="35" xfId="0" applyNumberFormat="1" applyFont="1" applyFill="1" applyBorder="1" applyAlignment="1">
      <alignment horizontal="center" wrapText="1"/>
    </xf>
    <xf numFmtId="3" fontId="30" fillId="0" borderId="36" xfId="0" applyNumberFormat="1" applyFont="1" applyFill="1" applyBorder="1" applyAlignment="1">
      <alignment horizontal="center" wrapText="1"/>
    </xf>
    <xf numFmtId="0" fontId="21" fillId="0" borderId="62" xfId="3" applyFont="1" applyBorder="1" applyAlignment="1">
      <alignment horizontal="center" wrapText="1"/>
    </xf>
    <xf numFmtId="0" fontId="21" fillId="0" borderId="5" xfId="3" applyFont="1" applyBorder="1" applyAlignment="1">
      <alignment horizontal="center" wrapText="1"/>
    </xf>
    <xf numFmtId="0" fontId="21" fillId="0" borderId="6" xfId="3" applyFont="1" applyBorder="1" applyAlignment="1">
      <alignment horizontal="center" wrapText="1"/>
    </xf>
    <xf numFmtId="0" fontId="21" fillId="0" borderId="23" xfId="3" applyFont="1" applyBorder="1" applyAlignment="1">
      <alignment horizontal="left" wrapText="1"/>
    </xf>
    <xf numFmtId="1" fontId="21" fillId="10" borderId="48" xfId="3" applyNumberFormat="1" applyFont="1" applyFill="1" applyBorder="1" applyAlignment="1">
      <alignment horizontal="center" wrapText="1"/>
    </xf>
    <xf numFmtId="168" fontId="21" fillId="0" borderId="11" xfId="3" applyNumberFormat="1" applyFont="1" applyBorder="1" applyAlignment="1">
      <alignment horizontal="center" wrapText="1"/>
    </xf>
    <xf numFmtId="168" fontId="21" fillId="0" borderId="12" xfId="3" applyNumberFormat="1" applyFont="1" applyBorder="1" applyAlignment="1">
      <alignment horizontal="center" wrapText="1"/>
    </xf>
    <xf numFmtId="0" fontId="21" fillId="10" borderId="9" xfId="3" applyFont="1" applyFill="1" applyBorder="1" applyAlignment="1">
      <alignment horizontal="center" wrapText="1"/>
    </xf>
    <xf numFmtId="0" fontId="18" fillId="10" borderId="9" xfId="3" quotePrefix="1" applyFont="1" applyFill="1" applyBorder="1" applyAlignment="1">
      <alignment horizontal="center" vertical="center" wrapText="1"/>
    </xf>
    <xf numFmtId="0" fontId="18" fillId="10" borderId="9" xfId="3" applyFont="1" applyFill="1" applyBorder="1" applyAlignment="1">
      <alignment horizontal="center" vertical="center" wrapText="1"/>
    </xf>
    <xf numFmtId="3" fontId="30" fillId="0" borderId="34" xfId="0" applyNumberFormat="1" applyFont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center" vertical="center" wrapText="1"/>
    </xf>
    <xf numFmtId="3" fontId="30" fillId="6" borderId="33" xfId="0" applyNumberFormat="1" applyFont="1" applyFill="1" applyBorder="1" applyAlignment="1">
      <alignment horizontal="center" vertical="center" wrapText="1"/>
    </xf>
    <xf numFmtId="3" fontId="30" fillId="6" borderId="9" xfId="0" applyNumberFormat="1" applyFont="1" applyFill="1" applyBorder="1" applyAlignment="1">
      <alignment horizontal="center" wrapText="1"/>
    </xf>
    <xf numFmtId="0" fontId="18" fillId="13" borderId="56" xfId="0" applyFont="1" applyFill="1" applyBorder="1" applyAlignment="1">
      <alignment horizontal="center" wrapText="1"/>
    </xf>
    <xf numFmtId="0" fontId="18" fillId="13" borderId="44" xfId="0" applyFont="1" applyFill="1" applyBorder="1" applyAlignment="1">
      <alignment horizontal="center" wrapText="1"/>
    </xf>
    <xf numFmtId="0" fontId="18" fillId="13" borderId="61" xfId="0" applyFont="1" applyFill="1" applyBorder="1" applyAlignment="1">
      <alignment horizontal="center" wrapText="1"/>
    </xf>
    <xf numFmtId="3" fontId="33" fillId="0" borderId="31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right" vertical="center" wrapText="1"/>
    </xf>
    <xf numFmtId="3" fontId="30" fillId="0" borderId="8" xfId="0" applyNumberFormat="1" applyFont="1" applyBorder="1" applyAlignment="1">
      <alignment horizontal="right" vertical="center" wrapText="1"/>
    </xf>
    <xf numFmtId="0" fontId="21" fillId="10" borderId="7" xfId="3" applyFont="1" applyFill="1" applyBorder="1" applyAlignment="1">
      <alignment horizontal="left" vertical="center" wrapText="1"/>
    </xf>
    <xf numFmtId="0" fontId="21" fillId="10" borderId="0" xfId="3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1" fillId="10" borderId="50" xfId="3" applyFont="1" applyFill="1" applyBorder="1" applyAlignment="1">
      <alignment horizontal="left" vertical="center" wrapText="1"/>
    </xf>
    <xf numFmtId="0" fontId="21" fillId="10" borderId="30" xfId="3" applyFont="1" applyFill="1" applyBorder="1" applyAlignment="1">
      <alignment horizontal="left" vertical="center" wrapText="1"/>
    </xf>
    <xf numFmtId="3" fontId="30" fillId="0" borderId="50" xfId="0" applyNumberFormat="1" applyFont="1" applyBorder="1" applyAlignment="1">
      <alignment horizontal="right" vertical="center" wrapText="1"/>
    </xf>
    <xf numFmtId="3" fontId="30" fillId="0" borderId="30" xfId="0" applyNumberFormat="1" applyFont="1" applyBorder="1" applyAlignment="1">
      <alignment horizontal="right" vertical="center" wrapText="1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3" fontId="30" fillId="6" borderId="12" xfId="3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3" fontId="30" fillId="6" borderId="35" xfId="3" applyNumberFormat="1" applyFont="1" applyFill="1" applyBorder="1" applyAlignment="1">
      <alignment horizontal="right" vertical="center" wrapText="1"/>
    </xf>
    <xf numFmtId="0" fontId="21" fillId="10" borderId="1" xfId="3" applyFont="1" applyFill="1" applyBorder="1" applyAlignment="1">
      <alignment horizontal="center" vertical="center" wrapText="1"/>
    </xf>
    <xf numFmtId="0" fontId="21" fillId="10" borderId="3" xfId="3" applyFont="1" applyFill="1" applyBorder="1" applyAlignment="1">
      <alignment horizontal="center" vertical="center" wrapText="1"/>
    </xf>
    <xf numFmtId="0" fontId="21" fillId="10" borderId="54" xfId="3" applyFont="1" applyFill="1" applyBorder="1" applyAlignment="1">
      <alignment horizontal="center" vertical="center" wrapText="1"/>
    </xf>
    <xf numFmtId="0" fontId="30" fillId="0" borderId="27" xfId="6" applyFont="1" applyBorder="1" applyAlignment="1">
      <alignment horizontal="center" vertical="center" wrapText="1"/>
    </xf>
    <xf numFmtId="0" fontId="30" fillId="0" borderId="28" xfId="6" applyFont="1" applyBorder="1" applyAlignment="1">
      <alignment horizontal="center" vertical="center" wrapText="1"/>
    </xf>
    <xf numFmtId="0" fontId="30" fillId="0" borderId="10" xfId="6" applyFont="1" applyBorder="1" applyAlignment="1">
      <alignment horizontal="center" vertical="center" wrapText="1"/>
    </xf>
    <xf numFmtId="0" fontId="18" fillId="0" borderId="33" xfId="3" applyFont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right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34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 wrapText="1"/>
    </xf>
    <xf numFmtId="0" fontId="18" fillId="13" borderId="41" xfId="3" applyFont="1" applyFill="1" applyBorder="1" applyAlignment="1">
      <alignment horizontal="left" vertical="center" wrapText="1"/>
    </xf>
    <xf numFmtId="0" fontId="18" fillId="13" borderId="42" xfId="3" applyFont="1" applyFill="1" applyBorder="1" applyAlignment="1">
      <alignment horizontal="left" vertical="center" wrapText="1"/>
    </xf>
    <xf numFmtId="0" fontId="18" fillId="13" borderId="46" xfId="3" applyFont="1" applyFill="1" applyBorder="1" applyAlignment="1">
      <alignment horizontal="left" vertical="center" wrapText="1"/>
    </xf>
    <xf numFmtId="0" fontId="18" fillId="0" borderId="87" xfId="3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3" fontId="18" fillId="8" borderId="67" xfId="5" applyNumberFormat="1" applyFont="1" applyFill="1" applyBorder="1" applyAlignment="1">
      <alignment horizontal="center" vertical="center" wrapText="1"/>
    </xf>
    <xf numFmtId="3" fontId="18" fillId="8" borderId="18" xfId="5" applyNumberFormat="1" applyFont="1" applyFill="1" applyBorder="1" applyAlignment="1">
      <alignment horizontal="center" vertical="center" wrapText="1"/>
    </xf>
    <xf numFmtId="3" fontId="18" fillId="8" borderId="91" xfId="5" applyNumberFormat="1" applyFont="1" applyFill="1" applyBorder="1" applyAlignment="1">
      <alignment horizontal="center" vertical="center" wrapText="1"/>
    </xf>
    <xf numFmtId="0" fontId="30" fillId="0" borderId="17" xfId="6" applyFont="1" applyBorder="1" applyAlignment="1">
      <alignment horizontal="center" vertical="center" wrapText="1"/>
    </xf>
    <xf numFmtId="0" fontId="30" fillId="0" borderId="18" xfId="6" applyFont="1" applyBorder="1" applyAlignment="1">
      <alignment horizontal="center" vertical="center" wrapText="1"/>
    </xf>
    <xf numFmtId="0" fontId="30" fillId="0" borderId="20" xfId="6" applyFont="1" applyBorder="1" applyAlignment="1">
      <alignment horizontal="center" vertical="center" wrapText="1"/>
    </xf>
    <xf numFmtId="0" fontId="18" fillId="13" borderId="56" xfId="0" applyFont="1" applyFill="1" applyBorder="1" applyAlignment="1">
      <alignment horizontal="center" vertical="center" wrapText="1"/>
    </xf>
    <xf numFmtId="0" fontId="18" fillId="13" borderId="44" xfId="0" applyFont="1" applyFill="1" applyBorder="1" applyAlignment="1">
      <alignment horizontal="center" vertical="center" wrapText="1"/>
    </xf>
    <xf numFmtId="0" fontId="18" fillId="13" borderId="61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left" vertical="center" wrapText="1"/>
    </xf>
    <xf numFmtId="0" fontId="18" fillId="10" borderId="42" xfId="0" applyFont="1" applyFill="1" applyBorder="1" applyAlignment="1">
      <alignment horizontal="left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0" fontId="18" fillId="13" borderId="56" xfId="3" applyFont="1" applyFill="1" applyBorder="1" applyAlignment="1">
      <alignment horizontal="center" vertical="center" wrapText="1"/>
    </xf>
    <xf numFmtId="0" fontId="18" fillId="13" borderId="44" xfId="3" applyFont="1" applyFill="1" applyBorder="1" applyAlignment="1">
      <alignment horizontal="center" vertical="center" wrapText="1"/>
    </xf>
    <xf numFmtId="0" fontId="18" fillId="13" borderId="61" xfId="3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center" vertical="center" wrapText="1"/>
    </xf>
    <xf numFmtId="0" fontId="23" fillId="5" borderId="87" xfId="0" applyFont="1" applyFill="1" applyBorder="1" applyAlignment="1">
      <alignment horizontal="left" vertical="center" wrapText="1"/>
    </xf>
    <xf numFmtId="0" fontId="23" fillId="5" borderId="33" xfId="0" applyFont="1" applyFill="1" applyBorder="1" applyAlignment="1">
      <alignment horizontal="left" vertical="center" wrapText="1"/>
    </xf>
    <xf numFmtId="0" fontId="23" fillId="5" borderId="65" xfId="0" applyFont="1" applyFill="1" applyBorder="1" applyAlignment="1">
      <alignment horizontal="left" vertical="center" wrapText="1"/>
    </xf>
    <xf numFmtId="0" fontId="23" fillId="5" borderId="12" xfId="0" applyFont="1" applyFill="1" applyBorder="1" applyAlignment="1">
      <alignment horizontal="left" vertical="center" wrapText="1"/>
    </xf>
    <xf numFmtId="0" fontId="23" fillId="5" borderId="13" xfId="0" applyFont="1" applyFill="1" applyBorder="1" applyAlignment="1">
      <alignment horizontal="left" vertical="center" wrapText="1"/>
    </xf>
    <xf numFmtId="0" fontId="21" fillId="10" borderId="22" xfId="0" applyFont="1" applyFill="1" applyBorder="1" applyAlignment="1">
      <alignment horizontal="left" vertical="center" wrapText="1"/>
    </xf>
    <xf numFmtId="0" fontId="21" fillId="10" borderId="52" xfId="0" applyFont="1" applyFill="1" applyBorder="1" applyAlignment="1">
      <alignment horizontal="left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3" fontId="30" fillId="0" borderId="43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wrapText="1"/>
    </xf>
    <xf numFmtId="0" fontId="31" fillId="0" borderId="31" xfId="0" applyFont="1" applyFill="1" applyBorder="1" applyAlignment="1">
      <alignment horizontal="center" wrapText="1"/>
    </xf>
    <xf numFmtId="0" fontId="21" fillId="10" borderId="49" xfId="0" applyFont="1" applyFill="1" applyBorder="1" applyAlignment="1">
      <alignment horizontal="left" vertical="top" wrapText="1"/>
    </xf>
    <xf numFmtId="0" fontId="21" fillId="10" borderId="9" xfId="0" applyFont="1" applyFill="1" applyBorder="1" applyAlignment="1">
      <alignment horizontal="left" vertical="top" wrapText="1"/>
    </xf>
    <xf numFmtId="3" fontId="30" fillId="0" borderId="53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0" fontId="21" fillId="10" borderId="87" xfId="0" applyFont="1" applyFill="1" applyBorder="1" applyAlignment="1">
      <alignment horizontal="left" vertical="top" wrapText="1"/>
    </xf>
    <xf numFmtId="0" fontId="21" fillId="10" borderId="33" xfId="0" applyFont="1" applyFill="1" applyBorder="1" applyAlignment="1">
      <alignment horizontal="left" vertical="top" wrapText="1"/>
    </xf>
    <xf numFmtId="3" fontId="30" fillId="0" borderId="11" xfId="0" applyNumberFormat="1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wrapText="1"/>
    </xf>
    <xf numFmtId="3" fontId="30" fillId="0" borderId="13" xfId="0" applyNumberFormat="1" applyFont="1" applyFill="1" applyBorder="1" applyAlignment="1">
      <alignment horizontal="center" wrapText="1"/>
    </xf>
    <xf numFmtId="3" fontId="30" fillId="0" borderId="27" xfId="0" applyNumberFormat="1" applyFont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3" fontId="17" fillId="8" borderId="2" xfId="3" applyNumberFormat="1" applyFont="1" applyFill="1" applyBorder="1" applyAlignment="1">
      <alignment horizontal="center" vertical="center" wrapText="1"/>
    </xf>
    <xf numFmtId="3" fontId="17" fillId="8" borderId="15" xfId="3" applyNumberFormat="1" applyFont="1" applyFill="1" applyBorder="1" applyAlignment="1">
      <alignment horizontal="center" vertical="center" wrapText="1"/>
    </xf>
    <xf numFmtId="0" fontId="30" fillId="15" borderId="50" xfId="6" applyFont="1" applyFill="1" applyBorder="1" applyAlignment="1">
      <alignment horizontal="center" wrapText="1"/>
    </xf>
    <xf numFmtId="0" fontId="30" fillId="15" borderId="0" xfId="6" applyFont="1" applyFill="1" applyBorder="1" applyAlignment="1">
      <alignment horizontal="center" wrapText="1"/>
    </xf>
    <xf numFmtId="0" fontId="30" fillId="15" borderId="30" xfId="6" applyFont="1" applyFill="1" applyBorder="1" applyAlignment="1">
      <alignment horizontal="center" wrapText="1"/>
    </xf>
    <xf numFmtId="0" fontId="21" fillId="10" borderId="51" xfId="0" applyFont="1" applyFill="1" applyBorder="1" applyAlignment="1">
      <alignment horizontal="left" vertical="top" wrapText="1"/>
    </xf>
    <xf numFmtId="0" fontId="21" fillId="10" borderId="31" xfId="0" applyFont="1" applyFill="1" applyBorder="1" applyAlignment="1">
      <alignment horizontal="left" vertical="top" wrapText="1"/>
    </xf>
    <xf numFmtId="0" fontId="21" fillId="10" borderId="41" xfId="0" applyFont="1" applyFill="1" applyBorder="1" applyAlignment="1">
      <alignment horizontal="left" vertical="top" wrapText="1"/>
    </xf>
    <xf numFmtId="0" fontId="21" fillId="10" borderId="42" xfId="0" applyFont="1" applyFill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19" fillId="13" borderId="56" xfId="0" applyFont="1" applyFill="1" applyBorder="1" applyAlignment="1">
      <alignment horizontal="center" wrapText="1"/>
    </xf>
    <xf numFmtId="0" fontId="19" fillId="13" borderId="44" xfId="0" applyFont="1" applyFill="1" applyBorder="1" applyAlignment="1">
      <alignment horizontal="center" wrapText="1"/>
    </xf>
    <xf numFmtId="0" fontId="19" fillId="13" borderId="61" xfId="0" applyFont="1" applyFill="1" applyBorder="1" applyAlignment="1">
      <alignment horizontal="center" wrapText="1"/>
    </xf>
    <xf numFmtId="3" fontId="30" fillId="0" borderId="4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30" fillId="8" borderId="27" xfId="0" applyFont="1" applyFill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left" vertical="center" wrapText="1"/>
    </xf>
    <xf numFmtId="3" fontId="30" fillId="0" borderId="5" xfId="0" applyNumberFormat="1" applyFont="1" applyBorder="1" applyAlignment="1">
      <alignment horizontal="left" vertical="center" wrapText="1"/>
    </xf>
    <xf numFmtId="3" fontId="30" fillId="0" borderId="6" xfId="0" applyNumberFormat="1" applyFont="1" applyBorder="1" applyAlignment="1">
      <alignment horizontal="left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18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wrapText="1"/>
    </xf>
    <xf numFmtId="3" fontId="30" fillId="0" borderId="28" xfId="0" applyNumberFormat="1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0" fontId="21" fillId="10" borderId="29" xfId="3" applyFont="1" applyFill="1" applyBorder="1" applyAlignment="1">
      <alignment horizontal="center" wrapText="1"/>
    </xf>
    <xf numFmtId="0" fontId="21" fillId="0" borderId="49" xfId="3" applyFont="1" applyBorder="1" applyAlignment="1">
      <alignment horizontal="center" wrapText="1"/>
    </xf>
    <xf numFmtId="0" fontId="21" fillId="0" borderId="9" xfId="3" applyFont="1" applyBorder="1" applyAlignment="1">
      <alignment horizontal="center" wrapText="1"/>
    </xf>
    <xf numFmtId="0" fontId="21" fillId="0" borderId="29" xfId="3" applyFont="1" applyBorder="1" applyAlignment="1">
      <alignment horizontal="center" wrapText="1"/>
    </xf>
    <xf numFmtId="0" fontId="21" fillId="0" borderId="52" xfId="3" applyFont="1" applyBorder="1" applyAlignment="1">
      <alignment horizontal="center" wrapText="1"/>
    </xf>
    <xf numFmtId="0" fontId="21" fillId="0" borderId="33" xfId="3" applyFont="1" applyBorder="1" applyAlignment="1">
      <alignment horizontal="center" wrapText="1"/>
    </xf>
    <xf numFmtId="0" fontId="21" fillId="4" borderId="23" xfId="3" applyFont="1" applyFill="1" applyBorder="1" applyAlignment="1">
      <alignment horizontal="left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21" fillId="4" borderId="6" xfId="3" applyFont="1" applyFill="1" applyBorder="1" applyAlignment="1">
      <alignment horizontal="center" vertical="center" wrapText="1"/>
    </xf>
    <xf numFmtId="0" fontId="21" fillId="0" borderId="31" xfId="3" applyFont="1" applyBorder="1" applyAlignment="1">
      <alignment horizontal="center" wrapText="1"/>
    </xf>
    <xf numFmtId="0" fontId="21" fillId="10" borderId="51" xfId="3" applyFont="1" applyFill="1" applyBorder="1" applyAlignment="1">
      <alignment horizontal="center" wrapText="1"/>
    </xf>
    <xf numFmtId="0" fontId="21" fillId="10" borderId="31" xfId="3" applyFont="1" applyFill="1" applyBorder="1" applyAlignment="1">
      <alignment horizontal="center" wrapText="1"/>
    </xf>
    <xf numFmtId="0" fontId="18" fillId="10" borderId="23" xfId="3" applyFont="1" applyFill="1" applyBorder="1" applyAlignment="1">
      <alignment horizontal="center" wrapText="1"/>
    </xf>
    <xf numFmtId="3" fontId="30" fillId="6" borderId="17" xfId="0" applyNumberFormat="1" applyFont="1" applyFill="1" applyBorder="1" applyAlignment="1">
      <alignment horizontal="center" wrapText="1"/>
    </xf>
    <xf numFmtId="3" fontId="30" fillId="6" borderId="18" xfId="0" applyNumberFormat="1" applyFont="1" applyFill="1" applyBorder="1" applyAlignment="1">
      <alignment horizontal="center" wrapText="1"/>
    </xf>
    <xf numFmtId="3" fontId="30" fillId="6" borderId="20" xfId="0" applyNumberFormat="1" applyFont="1" applyFill="1" applyBorder="1" applyAlignment="1">
      <alignment horizontal="center" wrapText="1"/>
    </xf>
    <xf numFmtId="0" fontId="20" fillId="11" borderId="56" xfId="3" applyFont="1" applyFill="1" applyBorder="1" applyAlignment="1">
      <alignment horizontal="center" wrapText="1"/>
    </xf>
    <xf numFmtId="0" fontId="20" fillId="11" borderId="44" xfId="3" applyFont="1" applyFill="1" applyBorder="1" applyAlignment="1">
      <alignment horizontal="center" wrapText="1"/>
    </xf>
    <xf numFmtId="0" fontId="20" fillId="11" borderId="61" xfId="3" applyFont="1" applyFill="1" applyBorder="1" applyAlignment="1">
      <alignment horizontal="center" wrapText="1"/>
    </xf>
    <xf numFmtId="0" fontId="18" fillId="0" borderId="4" xfId="3" applyFont="1" applyBorder="1" applyAlignment="1">
      <alignment horizontal="center" wrapText="1"/>
    </xf>
    <xf numFmtId="0" fontId="18" fillId="0" borderId="5" xfId="3" applyFont="1" applyBorder="1" applyAlignment="1">
      <alignment horizontal="center" wrapText="1"/>
    </xf>
    <xf numFmtId="0" fontId="18" fillId="0" borderId="6" xfId="3" applyFont="1" applyBorder="1" applyAlignment="1">
      <alignment horizontal="center" wrapText="1"/>
    </xf>
    <xf numFmtId="0" fontId="18" fillId="0" borderId="72" xfId="3" applyFont="1" applyBorder="1" applyAlignment="1">
      <alignment horizontal="center" wrapText="1"/>
    </xf>
    <xf numFmtId="0" fontId="21" fillId="10" borderId="27" xfId="3" applyFont="1" applyFill="1" applyBorder="1" applyAlignment="1">
      <alignment horizontal="center" wrapText="1"/>
    </xf>
    <xf numFmtId="0" fontId="21" fillId="10" borderId="28" xfId="3" applyFont="1" applyFill="1" applyBorder="1" applyAlignment="1">
      <alignment horizontal="center" wrapText="1"/>
    </xf>
    <xf numFmtId="0" fontId="21" fillId="10" borderId="64" xfId="3" applyFont="1" applyFill="1" applyBorder="1" applyAlignment="1">
      <alignment horizontal="center" wrapText="1"/>
    </xf>
    <xf numFmtId="3" fontId="32" fillId="5" borderId="27" xfId="0" applyNumberFormat="1" applyFont="1" applyFill="1" applyBorder="1" applyAlignment="1">
      <alignment horizontal="center" wrapText="1"/>
    </xf>
    <xf numFmtId="3" fontId="32" fillId="5" borderId="28" xfId="0" applyNumberFormat="1" applyFont="1" applyFill="1" applyBorder="1" applyAlignment="1">
      <alignment horizontal="center" wrapText="1"/>
    </xf>
    <xf numFmtId="3" fontId="32" fillId="5" borderId="10" xfId="0" applyNumberFormat="1" applyFont="1" applyFill="1" applyBorder="1" applyAlignment="1">
      <alignment horizontal="center" wrapText="1"/>
    </xf>
    <xf numFmtId="3" fontId="32" fillId="5" borderId="11" xfId="0" applyNumberFormat="1" applyFont="1" applyFill="1" applyBorder="1" applyAlignment="1">
      <alignment horizontal="center" wrapText="1"/>
    </xf>
    <xf numFmtId="3" fontId="32" fillId="5" borderId="12" xfId="0" applyNumberFormat="1" applyFont="1" applyFill="1" applyBorder="1" applyAlignment="1">
      <alignment horizontal="center" wrapText="1"/>
    </xf>
    <xf numFmtId="3" fontId="32" fillId="5" borderId="13" xfId="0" applyNumberFormat="1" applyFont="1" applyFill="1" applyBorder="1" applyAlignment="1">
      <alignment horizontal="center" wrapText="1"/>
    </xf>
    <xf numFmtId="0" fontId="21" fillId="10" borderId="53" xfId="3" applyFont="1" applyFill="1" applyBorder="1" applyAlignment="1">
      <alignment horizontal="center" wrapText="1"/>
    </xf>
    <xf numFmtId="0" fontId="21" fillId="10" borderId="54" xfId="3" applyFont="1" applyFill="1" applyBorder="1" applyAlignment="1">
      <alignment horizontal="center" wrapText="1"/>
    </xf>
    <xf numFmtId="0" fontId="21" fillId="10" borderId="34" xfId="3" applyFont="1" applyFill="1" applyBorder="1" applyAlignment="1">
      <alignment horizontal="center" wrapText="1"/>
    </xf>
    <xf numFmtId="0" fontId="21" fillId="10" borderId="36" xfId="3" applyFont="1" applyFill="1" applyBorder="1" applyAlignment="1">
      <alignment horizontal="center" wrapText="1"/>
    </xf>
    <xf numFmtId="0" fontId="18" fillId="10" borderId="53" xfId="3" applyFont="1" applyFill="1" applyBorder="1" applyAlignment="1">
      <alignment horizontal="center" vertical="center" wrapText="1"/>
    </xf>
    <xf numFmtId="0" fontId="18" fillId="10" borderId="54" xfId="3" applyFont="1" applyFill="1" applyBorder="1" applyAlignment="1">
      <alignment horizontal="center" vertical="center" wrapText="1"/>
    </xf>
    <xf numFmtId="0" fontId="18" fillId="10" borderId="34" xfId="3" applyFont="1" applyFill="1" applyBorder="1" applyAlignment="1">
      <alignment horizontal="center" vertical="center" wrapText="1"/>
    </xf>
    <xf numFmtId="0" fontId="18" fillId="10" borderId="36" xfId="3" applyFont="1" applyFill="1" applyBorder="1" applyAlignment="1">
      <alignment horizontal="center" vertical="center" wrapText="1"/>
    </xf>
    <xf numFmtId="168" fontId="21" fillId="0" borderId="53" xfId="3" applyNumberFormat="1" applyFont="1" applyBorder="1" applyAlignment="1">
      <alignment horizontal="center" vertical="center" wrapText="1"/>
    </xf>
    <xf numFmtId="168" fontId="21" fillId="0" borderId="34" xfId="3" applyNumberFormat="1" applyFont="1" applyBorder="1" applyAlignment="1">
      <alignment horizontal="center" vertical="center" wrapText="1"/>
    </xf>
    <xf numFmtId="0" fontId="18" fillId="10" borderId="31" xfId="3" applyFont="1" applyFill="1" applyBorder="1" applyAlignment="1">
      <alignment horizontal="center" vertical="center" wrapText="1"/>
    </xf>
    <xf numFmtId="0" fontId="18" fillId="0" borderId="31" xfId="3" applyFont="1" applyBorder="1" applyAlignment="1">
      <alignment horizontal="center" wrapText="1"/>
    </xf>
    <xf numFmtId="0" fontId="18" fillId="0" borderId="32" xfId="3" applyFont="1" applyBorder="1" applyAlignment="1">
      <alignment horizontal="center" wrapText="1"/>
    </xf>
    <xf numFmtId="0" fontId="18" fillId="13" borderId="22" xfId="3" applyFont="1" applyFill="1" applyBorder="1" applyAlignment="1">
      <alignment horizontal="center" vertical="center" textRotation="90" wrapText="1"/>
    </xf>
    <xf numFmtId="0" fontId="18" fillId="13" borderId="26" xfId="3" applyFont="1" applyFill="1" applyBorder="1" applyAlignment="1">
      <alignment horizontal="center" vertical="center" textRotation="90" wrapText="1"/>
    </xf>
    <xf numFmtId="0" fontId="18" fillId="13" borderId="38" xfId="3" applyFont="1" applyFill="1" applyBorder="1" applyAlignment="1">
      <alignment horizontal="center" vertical="center" textRotation="90" wrapText="1"/>
    </xf>
    <xf numFmtId="0" fontId="18" fillId="13" borderId="53" xfId="3" applyFont="1" applyFill="1" applyBorder="1" applyAlignment="1">
      <alignment horizontal="center" vertical="center" textRotation="90" wrapText="1"/>
    </xf>
    <xf numFmtId="0" fontId="18" fillId="13" borderId="54" xfId="3" applyFont="1" applyFill="1" applyBorder="1" applyAlignment="1">
      <alignment horizontal="center" vertical="center" textRotation="90" wrapText="1"/>
    </xf>
    <xf numFmtId="0" fontId="18" fillId="13" borderId="50" xfId="3" applyFont="1" applyFill="1" applyBorder="1" applyAlignment="1">
      <alignment horizontal="center" vertical="center" textRotation="90" wrapText="1"/>
    </xf>
    <xf numFmtId="0" fontId="18" fillId="13" borderId="30" xfId="3" applyFont="1" applyFill="1" applyBorder="1" applyAlignment="1">
      <alignment horizontal="center" vertical="center" textRotation="90" wrapText="1"/>
    </xf>
    <xf numFmtId="0" fontId="18" fillId="13" borderId="59" xfId="3" applyFont="1" applyFill="1" applyBorder="1" applyAlignment="1">
      <alignment horizontal="center" vertical="center" textRotation="90" wrapText="1"/>
    </xf>
    <xf numFmtId="0" fontId="18" fillId="13" borderId="60" xfId="3" applyFont="1" applyFill="1" applyBorder="1" applyAlignment="1">
      <alignment horizontal="center" vertical="center" textRotation="90" wrapText="1"/>
    </xf>
    <xf numFmtId="0" fontId="21" fillId="10" borderId="53" xfId="3" applyFont="1" applyFill="1" applyBorder="1" applyAlignment="1">
      <alignment horizontal="left" vertical="top" wrapText="1"/>
    </xf>
    <xf numFmtId="0" fontId="21" fillId="10" borderId="3" xfId="3" applyFont="1" applyFill="1" applyBorder="1" applyAlignment="1">
      <alignment horizontal="left" vertical="top" wrapText="1"/>
    </xf>
    <xf numFmtId="0" fontId="21" fillId="10" borderId="34" xfId="3" applyFont="1" applyFill="1" applyBorder="1" applyAlignment="1">
      <alignment horizontal="left" vertical="top" wrapText="1"/>
    </xf>
    <xf numFmtId="0" fontId="21" fillId="10" borderId="35" xfId="3" applyFont="1" applyFill="1" applyBorder="1" applyAlignment="1">
      <alignment horizontal="left" vertical="top" wrapText="1"/>
    </xf>
    <xf numFmtId="0" fontId="18" fillId="10" borderId="23" xfId="3" applyFont="1" applyFill="1" applyBorder="1" applyAlignment="1">
      <alignment horizontal="center" vertical="center" wrapText="1"/>
    </xf>
    <xf numFmtId="0" fontId="18" fillId="10" borderId="12" xfId="3" applyFont="1" applyFill="1" applyBorder="1" applyAlignment="1">
      <alignment horizontal="center" vertical="center" wrapText="1"/>
    </xf>
    <xf numFmtId="0" fontId="18" fillId="10" borderId="13" xfId="3" applyFont="1" applyFill="1" applyBorder="1" applyAlignment="1">
      <alignment horizontal="center" vertical="center" wrapText="1"/>
    </xf>
    <xf numFmtId="1" fontId="21" fillId="0" borderId="11" xfId="3" applyNumberFormat="1" applyFont="1" applyBorder="1" applyAlignment="1">
      <alignment horizontal="center" wrapText="1"/>
    </xf>
    <xf numFmtId="1" fontId="21" fillId="0" borderId="12" xfId="3" applyNumberFormat="1" applyFont="1" applyBorder="1" applyAlignment="1">
      <alignment horizontal="center" wrapText="1"/>
    </xf>
    <xf numFmtId="0" fontId="21" fillId="0" borderId="12" xfId="3" applyFont="1" applyBorder="1" applyAlignment="1">
      <alignment horizontal="center" vertical="center" textRotation="90" wrapText="1"/>
    </xf>
    <xf numFmtId="0" fontId="21" fillId="0" borderId="66" xfId="3" applyFont="1" applyBorder="1" applyAlignment="1">
      <alignment horizontal="center" vertical="center" textRotation="90" wrapText="1"/>
    </xf>
    <xf numFmtId="0" fontId="21" fillId="0" borderId="0" xfId="3" applyFont="1" applyBorder="1" applyAlignment="1">
      <alignment horizontal="center" vertical="center" textRotation="90" wrapText="1"/>
    </xf>
    <xf numFmtId="0" fontId="21" fillId="0" borderId="8" xfId="3" applyFont="1" applyBorder="1" applyAlignment="1">
      <alignment horizontal="center" vertical="center" textRotation="90" wrapText="1"/>
    </xf>
    <xf numFmtId="0" fontId="21" fillId="0" borderId="16" xfId="3" applyFont="1" applyBorder="1" applyAlignment="1">
      <alignment horizontal="center" vertical="center" textRotation="90" wrapText="1"/>
    </xf>
    <xf numFmtId="0" fontId="21" fillId="0" borderId="15" xfId="3" applyFont="1" applyBorder="1" applyAlignment="1">
      <alignment horizontal="center" vertical="center" textRotation="90" wrapText="1"/>
    </xf>
    <xf numFmtId="0" fontId="21" fillId="0" borderId="3" xfId="3" applyFont="1" applyBorder="1" applyAlignment="1">
      <alignment horizontal="center" vertical="center" textRotation="90" wrapText="1"/>
    </xf>
    <xf numFmtId="0" fontId="21" fillId="0" borderId="2" xfId="3" applyFont="1" applyBorder="1" applyAlignment="1">
      <alignment horizontal="center" vertical="center" textRotation="90" wrapText="1"/>
    </xf>
    <xf numFmtId="0" fontId="21" fillId="0" borderId="35" xfId="3" applyFont="1" applyBorder="1" applyAlignment="1">
      <alignment horizontal="center" vertical="center" textRotation="90" wrapText="1"/>
    </xf>
    <xf numFmtId="0" fontId="21" fillId="0" borderId="71" xfId="3" applyFont="1" applyBorder="1" applyAlignment="1">
      <alignment horizontal="center" vertical="center" textRotation="90" wrapText="1"/>
    </xf>
    <xf numFmtId="168" fontId="21" fillId="0" borderId="50" xfId="3" applyNumberFormat="1" applyFont="1" applyBorder="1" applyAlignment="1">
      <alignment horizontal="center" wrapText="1"/>
    </xf>
    <xf numFmtId="168" fontId="21" fillId="0" borderId="59" xfId="3" applyNumberFormat="1" applyFont="1" applyBorder="1" applyAlignment="1">
      <alignment horizontal="center" wrapText="1"/>
    </xf>
    <xf numFmtId="0" fontId="21" fillId="10" borderId="50" xfId="3" applyFont="1" applyFill="1" applyBorder="1" applyAlignment="1">
      <alignment horizontal="center" vertical="center" wrapText="1"/>
    </xf>
    <xf numFmtId="0" fontId="21" fillId="10" borderId="0" xfId="3" applyFont="1" applyFill="1" applyAlignment="1">
      <alignment horizontal="center" vertical="center" wrapText="1"/>
    </xf>
    <xf numFmtId="0" fontId="21" fillId="10" borderId="30" xfId="3" applyFont="1" applyFill="1" applyBorder="1" applyAlignment="1">
      <alignment horizontal="center" vertical="center" wrapText="1"/>
    </xf>
    <xf numFmtId="0" fontId="21" fillId="10" borderId="59" xfId="3" applyFont="1" applyFill="1" applyBorder="1" applyAlignment="1">
      <alignment horizontal="center" vertical="center" wrapText="1"/>
    </xf>
    <xf numFmtId="0" fontId="21" fillId="10" borderId="60" xfId="3" applyFont="1" applyFill="1" applyBorder="1" applyAlignment="1">
      <alignment horizontal="center" vertical="center" wrapText="1"/>
    </xf>
    <xf numFmtId="0" fontId="18" fillId="10" borderId="48" xfId="3" applyFont="1" applyFill="1" applyBorder="1" applyAlignment="1">
      <alignment horizontal="center" vertical="center" wrapText="1"/>
    </xf>
    <xf numFmtId="0" fontId="18" fillId="10" borderId="69" xfId="3" applyFont="1" applyFill="1" applyBorder="1" applyAlignment="1">
      <alignment horizontal="center" vertical="center" wrapText="1"/>
    </xf>
    <xf numFmtId="0" fontId="21" fillId="0" borderId="50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30" xfId="3" applyFont="1" applyBorder="1" applyAlignment="1">
      <alignment horizontal="center" vertical="center" wrapText="1"/>
    </xf>
    <xf numFmtId="0" fontId="21" fillId="0" borderId="59" xfId="3" applyFont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60" xfId="3" applyFont="1" applyBorder="1" applyAlignment="1">
      <alignment horizontal="center" vertical="center" wrapText="1"/>
    </xf>
    <xf numFmtId="0" fontId="18" fillId="10" borderId="65" xfId="3" applyFont="1" applyFill="1" applyBorder="1" applyAlignment="1">
      <alignment horizontal="center" vertical="center" wrapText="1"/>
    </xf>
    <xf numFmtId="0" fontId="18" fillId="10" borderId="66" xfId="3" applyFont="1" applyFill="1" applyBorder="1" applyAlignment="1">
      <alignment horizontal="center" vertical="center" wrapText="1"/>
    </xf>
    <xf numFmtId="0" fontId="18" fillId="10" borderId="7" xfId="3" applyFont="1" applyFill="1" applyBorder="1" applyAlignment="1">
      <alignment horizontal="center" vertical="center" wrapText="1"/>
    </xf>
    <xf numFmtId="0" fontId="18" fillId="10" borderId="0" xfId="3" applyFont="1" applyFill="1" applyBorder="1" applyAlignment="1">
      <alignment horizontal="center" vertical="center" wrapText="1"/>
    </xf>
    <xf numFmtId="0" fontId="18" fillId="10" borderId="8" xfId="3" applyFont="1" applyFill="1" applyBorder="1" applyAlignment="1">
      <alignment horizontal="center" vertical="center" wrapText="1"/>
    </xf>
    <xf numFmtId="0" fontId="18" fillId="10" borderId="14" xfId="3" applyFont="1" applyFill="1" applyBorder="1" applyAlignment="1">
      <alignment horizontal="center" vertical="center" wrapText="1"/>
    </xf>
    <xf numFmtId="0" fontId="18" fillId="10" borderId="16" xfId="3" applyFont="1" applyFill="1" applyBorder="1" applyAlignment="1">
      <alignment horizontal="center" vertical="center" wrapText="1"/>
    </xf>
    <xf numFmtId="0" fontId="18" fillId="10" borderId="15" xfId="3" applyFont="1" applyFill="1" applyBorder="1" applyAlignment="1">
      <alignment horizontal="center" vertical="center" wrapText="1"/>
    </xf>
    <xf numFmtId="0" fontId="21" fillId="10" borderId="11" xfId="3" applyFont="1" applyFill="1" applyBorder="1" applyAlignment="1">
      <alignment horizontal="left" vertical="center" wrapText="1"/>
    </xf>
    <xf numFmtId="0" fontId="21" fillId="10" borderId="12" xfId="3" applyFont="1" applyFill="1" applyBorder="1" applyAlignment="1">
      <alignment horizontal="left" vertical="center" wrapText="1"/>
    </xf>
    <xf numFmtId="0" fontId="21" fillId="10" borderId="0" xfId="3" applyFont="1" applyFill="1" applyAlignment="1">
      <alignment horizontal="left" vertical="center" wrapText="1"/>
    </xf>
    <xf numFmtId="0" fontId="21" fillId="10" borderId="59" xfId="3" applyFont="1" applyFill="1" applyBorder="1" applyAlignment="1">
      <alignment horizontal="left" vertical="center" wrapText="1"/>
    </xf>
    <xf numFmtId="0" fontId="21" fillId="10" borderId="16" xfId="3" applyFont="1" applyFill="1" applyBorder="1" applyAlignment="1">
      <alignment horizontal="left" vertical="center" wrapText="1"/>
    </xf>
    <xf numFmtId="0" fontId="18" fillId="10" borderId="19" xfId="3" applyFont="1" applyFill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50" xfId="3" applyFont="1" applyBorder="1" applyAlignment="1">
      <alignment horizontal="center" vertical="center" wrapText="1"/>
    </xf>
    <xf numFmtId="0" fontId="18" fillId="0" borderId="59" xfId="3" applyFont="1" applyBorder="1" applyAlignment="1">
      <alignment horizontal="center" vertical="center" wrapText="1"/>
    </xf>
    <xf numFmtId="0" fontId="21" fillId="10" borderId="11" xfId="3" applyFont="1" applyFill="1" applyBorder="1" applyAlignment="1">
      <alignment horizontal="center" vertical="center" wrapText="1"/>
    </xf>
    <xf numFmtId="0" fontId="21" fillId="10" borderId="13" xfId="3" applyFont="1" applyFill="1" applyBorder="1" applyAlignment="1">
      <alignment horizontal="center" vertical="center" wrapText="1"/>
    </xf>
    <xf numFmtId="168" fontId="18" fillId="10" borderId="31" xfId="3" applyNumberFormat="1" applyFont="1" applyFill="1" applyBorder="1" applyAlignment="1">
      <alignment horizontal="left" vertical="center" wrapText="1"/>
    </xf>
    <xf numFmtId="168" fontId="18" fillId="10" borderId="48" xfId="3" applyNumberFormat="1" applyFont="1" applyFill="1" applyBorder="1" applyAlignment="1">
      <alignment horizontal="left" vertical="center" wrapText="1"/>
    </xf>
    <xf numFmtId="168" fontId="18" fillId="10" borderId="69" xfId="3" applyNumberFormat="1" applyFont="1" applyFill="1" applyBorder="1" applyAlignment="1">
      <alignment horizontal="left" vertical="center" wrapText="1"/>
    </xf>
    <xf numFmtId="168" fontId="21" fillId="0" borderId="11" xfId="3" applyNumberFormat="1" applyFont="1" applyBorder="1" applyAlignment="1">
      <alignment horizontal="center" vertical="center" wrapText="1"/>
    </xf>
    <xf numFmtId="168" fontId="21" fillId="0" borderId="50" xfId="3" applyNumberFormat="1" applyFont="1" applyBorder="1" applyAlignment="1">
      <alignment horizontal="center" vertical="center" wrapText="1"/>
    </xf>
    <xf numFmtId="168" fontId="21" fillId="0" borderId="59" xfId="3" applyNumberFormat="1" applyFont="1" applyBorder="1" applyAlignment="1">
      <alignment horizontal="center" vertical="center" wrapText="1"/>
    </xf>
    <xf numFmtId="168" fontId="21" fillId="10" borderId="1" xfId="3" applyNumberFormat="1" applyFont="1" applyFill="1" applyBorder="1" applyAlignment="1">
      <alignment horizontal="center" vertical="center" textRotation="90" wrapText="1"/>
    </xf>
    <xf numFmtId="168" fontId="21" fillId="10" borderId="3" xfId="3" applyNumberFormat="1" applyFont="1" applyFill="1" applyBorder="1" applyAlignment="1">
      <alignment horizontal="center" vertical="center" textRotation="90" wrapText="1"/>
    </xf>
    <xf numFmtId="168" fontId="21" fillId="10" borderId="7" xfId="3" applyNumberFormat="1" applyFont="1" applyFill="1" applyBorder="1" applyAlignment="1">
      <alignment horizontal="center" vertical="center" textRotation="90" wrapText="1"/>
    </xf>
    <xf numFmtId="168" fontId="21" fillId="10" borderId="0" xfId="3" applyNumberFormat="1" applyFont="1" applyFill="1" applyBorder="1" applyAlignment="1">
      <alignment horizontal="center" vertical="center" textRotation="90" wrapText="1"/>
    </xf>
    <xf numFmtId="168" fontId="21" fillId="10" borderId="14" xfId="3" applyNumberFormat="1" applyFont="1" applyFill="1" applyBorder="1" applyAlignment="1">
      <alignment horizontal="center" vertical="center" textRotation="90" wrapText="1"/>
    </xf>
    <xf numFmtId="168" fontId="21" fillId="10" borderId="16" xfId="3" applyNumberFormat="1" applyFont="1" applyFill="1" applyBorder="1" applyAlignment="1">
      <alignment horizontal="center" vertical="center" textRotation="90" wrapText="1"/>
    </xf>
    <xf numFmtId="0" fontId="18" fillId="10" borderId="1" xfId="3" applyFont="1" applyFill="1" applyBorder="1" applyAlignment="1">
      <alignment horizontal="center" vertical="center" wrapText="1"/>
    </xf>
    <xf numFmtId="0" fontId="18" fillId="10" borderId="3" xfId="3" applyFont="1" applyFill="1" applyBorder="1" applyAlignment="1">
      <alignment horizontal="center" vertical="center" wrapText="1"/>
    </xf>
    <xf numFmtId="0" fontId="18" fillId="10" borderId="2" xfId="3" applyFont="1" applyFill="1" applyBorder="1" applyAlignment="1">
      <alignment horizontal="center" vertical="center" wrapText="1"/>
    </xf>
    <xf numFmtId="0" fontId="18" fillId="10" borderId="68" xfId="3" applyFont="1" applyFill="1" applyBorder="1" applyAlignment="1">
      <alignment horizontal="center" vertical="center" wrapText="1"/>
    </xf>
    <xf numFmtId="0" fontId="18" fillId="10" borderId="35" xfId="3" applyFont="1" applyFill="1" applyBorder="1" applyAlignment="1">
      <alignment horizontal="center" vertical="center" wrapText="1"/>
    </xf>
    <xf numFmtId="0" fontId="18" fillId="10" borderId="71" xfId="3" applyFont="1" applyFill="1" applyBorder="1" applyAlignment="1">
      <alignment horizontal="center" vertical="center" wrapText="1"/>
    </xf>
    <xf numFmtId="0" fontId="21" fillId="4" borderId="9" xfId="3" applyFont="1" applyFill="1" applyBorder="1" applyAlignment="1">
      <alignment horizontal="center" vertical="center" wrapText="1"/>
    </xf>
    <xf numFmtId="0" fontId="18" fillId="4" borderId="9" xfId="3" applyFont="1" applyFill="1" applyBorder="1" applyAlignment="1">
      <alignment horizontal="center" vertical="center" wrapText="1"/>
    </xf>
    <xf numFmtId="0" fontId="18" fillId="10" borderId="11" xfId="3" applyFont="1" applyFill="1" applyBorder="1" applyAlignment="1">
      <alignment horizontal="center" vertical="center" wrapText="1"/>
    </xf>
    <xf numFmtId="0" fontId="18" fillId="10" borderId="50" xfId="3" applyFont="1" applyFill="1" applyBorder="1" applyAlignment="1">
      <alignment horizontal="center" vertical="center" wrapText="1"/>
    </xf>
    <xf numFmtId="0" fontId="18" fillId="10" borderId="30" xfId="3" applyFont="1" applyFill="1" applyBorder="1" applyAlignment="1">
      <alignment horizontal="center" vertical="center" wrapText="1"/>
    </xf>
    <xf numFmtId="0" fontId="18" fillId="10" borderId="59" xfId="3" applyFont="1" applyFill="1" applyBorder="1" applyAlignment="1">
      <alignment horizontal="center" vertical="center" wrapText="1"/>
    </xf>
    <xf numFmtId="0" fontId="18" fillId="10" borderId="60" xfId="3" applyFont="1" applyFill="1" applyBorder="1" applyAlignment="1">
      <alignment horizontal="center" vertical="center" wrapText="1"/>
    </xf>
    <xf numFmtId="0" fontId="21" fillId="10" borderId="53" xfId="3" applyFont="1" applyFill="1" applyBorder="1" applyAlignment="1">
      <alignment horizontal="center" vertical="center" wrapText="1"/>
    </xf>
    <xf numFmtId="0" fontId="21" fillId="10" borderId="34" xfId="3" applyFont="1" applyFill="1" applyBorder="1" applyAlignment="1">
      <alignment horizontal="center" vertical="center" wrapText="1"/>
    </xf>
    <xf numFmtId="0" fontId="21" fillId="10" borderId="35" xfId="3" applyFont="1" applyFill="1" applyBorder="1" applyAlignment="1">
      <alignment horizontal="center" vertical="center" wrapText="1"/>
    </xf>
    <xf numFmtId="0" fontId="21" fillId="10" borderId="36" xfId="3" applyFont="1" applyFill="1" applyBorder="1" applyAlignment="1">
      <alignment horizontal="center" vertical="center" wrapText="1"/>
    </xf>
    <xf numFmtId="168" fontId="18" fillId="10" borderId="52" xfId="3" applyNumberFormat="1" applyFont="1" applyFill="1" applyBorder="1" applyAlignment="1">
      <alignment horizontal="left" vertical="center" wrapText="1"/>
    </xf>
    <xf numFmtId="168" fontId="18" fillId="10" borderId="33" xfId="3" applyNumberFormat="1" applyFont="1" applyFill="1" applyBorder="1" applyAlignment="1">
      <alignment horizontal="left" vertical="center" wrapText="1"/>
    </xf>
    <xf numFmtId="0" fontId="21" fillId="10" borderId="2" xfId="3" applyFont="1" applyFill="1" applyBorder="1" applyAlignment="1">
      <alignment horizontal="center" vertical="center" wrapText="1"/>
    </xf>
    <xf numFmtId="0" fontId="21" fillId="10" borderId="71" xfId="3" applyFont="1" applyFill="1" applyBorder="1" applyAlignment="1">
      <alignment horizontal="center" vertical="center" wrapText="1"/>
    </xf>
    <xf numFmtId="3" fontId="30" fillId="6" borderId="28" xfId="0" applyNumberFormat="1" applyFont="1" applyFill="1" applyBorder="1" applyAlignment="1">
      <alignment horizontal="center" wrapText="1"/>
    </xf>
    <xf numFmtId="3" fontId="30" fillId="6" borderId="10" xfId="0" applyNumberFormat="1" applyFont="1" applyFill="1" applyBorder="1" applyAlignment="1">
      <alignment horizontal="center" wrapText="1"/>
    </xf>
    <xf numFmtId="3" fontId="33" fillId="0" borderId="9" xfId="0" applyNumberFormat="1" applyFont="1" applyBorder="1" applyAlignment="1">
      <alignment horizontal="center" wrapText="1"/>
    </xf>
    <xf numFmtId="3" fontId="30" fillId="6" borderId="35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3" fillId="5" borderId="34" xfId="0" applyNumberFormat="1" applyFont="1" applyFill="1" applyBorder="1" applyAlignment="1">
      <alignment horizontal="center" wrapText="1"/>
    </xf>
    <xf numFmtId="3" fontId="33" fillId="5" borderId="35" xfId="0" applyNumberFormat="1" applyFont="1" applyFill="1" applyBorder="1" applyAlignment="1">
      <alignment horizontal="center" wrapText="1"/>
    </xf>
    <xf numFmtId="3" fontId="33" fillId="5" borderId="36" xfId="0" applyNumberFormat="1" applyFont="1" applyFill="1" applyBorder="1" applyAlignment="1">
      <alignment horizontal="center" wrapText="1"/>
    </xf>
    <xf numFmtId="3" fontId="33" fillId="5" borderId="27" xfId="0" applyNumberFormat="1" applyFont="1" applyFill="1" applyBorder="1" applyAlignment="1">
      <alignment horizontal="center" wrapText="1"/>
    </xf>
    <xf numFmtId="3" fontId="33" fillId="5" borderId="28" xfId="0" applyNumberFormat="1" applyFont="1" applyFill="1" applyBorder="1" applyAlignment="1">
      <alignment horizontal="center" wrapText="1"/>
    </xf>
    <xf numFmtId="3" fontId="33" fillId="5" borderId="10" xfId="0" applyNumberFormat="1" applyFont="1" applyFill="1" applyBorder="1" applyAlignment="1">
      <alignment horizontal="center" wrapText="1"/>
    </xf>
    <xf numFmtId="3" fontId="33" fillId="5" borderId="17" xfId="0" applyNumberFormat="1" applyFont="1" applyFill="1" applyBorder="1" applyAlignment="1">
      <alignment horizontal="center" wrapText="1"/>
    </xf>
    <xf numFmtId="3" fontId="33" fillId="5" borderId="18" xfId="0" applyNumberFormat="1" applyFont="1" applyFill="1" applyBorder="1" applyAlignment="1">
      <alignment horizontal="center" wrapText="1"/>
    </xf>
    <xf numFmtId="3" fontId="33" fillId="5" borderId="20" xfId="0" applyNumberFormat="1" applyFont="1" applyFill="1" applyBorder="1" applyAlignment="1">
      <alignment horizontal="center" wrapText="1"/>
    </xf>
    <xf numFmtId="3" fontId="30" fillId="0" borderId="11" xfId="0" applyNumberFormat="1" applyFont="1" applyBorder="1" applyAlignment="1">
      <alignment horizontal="center" wrapText="1"/>
    </xf>
    <xf numFmtId="3" fontId="30" fillId="0" borderId="12" xfId="0" applyNumberFormat="1" applyFont="1" applyBorder="1" applyAlignment="1">
      <alignment horizontal="center" wrapText="1"/>
    </xf>
    <xf numFmtId="3" fontId="30" fillId="0" borderId="13" xfId="0" applyNumberFormat="1" applyFont="1" applyBorder="1" applyAlignment="1">
      <alignment horizontal="center" wrapText="1"/>
    </xf>
    <xf numFmtId="3" fontId="30" fillId="0" borderId="43" xfId="0" applyNumberFormat="1" applyFont="1" applyBorder="1" applyAlignment="1">
      <alignment horizontal="center" wrapText="1"/>
    </xf>
    <xf numFmtId="3" fontId="30" fillId="0" borderId="44" xfId="0" applyNumberFormat="1" applyFont="1" applyBorder="1" applyAlignment="1">
      <alignment horizontal="center" wrapText="1"/>
    </xf>
    <xf numFmtId="3" fontId="30" fillId="0" borderId="45" xfId="0" applyNumberFormat="1" applyFont="1" applyBorder="1" applyAlignment="1">
      <alignment horizontal="center" wrapText="1"/>
    </xf>
    <xf numFmtId="3" fontId="30" fillId="0" borderId="31" xfId="0" applyNumberFormat="1" applyFont="1" applyFill="1" applyBorder="1" applyAlignment="1">
      <alignment horizontal="center" wrapText="1"/>
    </xf>
    <xf numFmtId="3" fontId="30" fillId="0" borderId="43" xfId="0" applyNumberFormat="1" applyFont="1" applyFill="1" applyBorder="1" applyAlignment="1">
      <alignment horizontal="center" wrapText="1"/>
    </xf>
    <xf numFmtId="3" fontId="30" fillId="0" borderId="44" xfId="0" applyNumberFormat="1" applyFont="1" applyFill="1" applyBorder="1" applyAlignment="1">
      <alignment horizontal="center" wrapText="1"/>
    </xf>
    <xf numFmtId="3" fontId="30" fillId="0" borderId="45" xfId="0" applyNumberFormat="1" applyFont="1" applyFill="1" applyBorder="1" applyAlignment="1">
      <alignment horizontal="center" wrapText="1"/>
    </xf>
    <xf numFmtId="3" fontId="30" fillId="0" borderId="34" xfId="0" applyNumberFormat="1" applyFont="1" applyBorder="1" applyAlignment="1">
      <alignment horizontal="center" wrapText="1"/>
    </xf>
    <xf numFmtId="3" fontId="30" fillId="0" borderId="35" xfId="0" applyNumberFormat="1" applyFont="1" applyBorder="1" applyAlignment="1">
      <alignment horizontal="center" wrapText="1"/>
    </xf>
    <xf numFmtId="3" fontId="30" fillId="0" borderId="36" xfId="0" applyNumberFormat="1" applyFont="1" applyBorder="1" applyAlignment="1">
      <alignment horizontal="center" wrapText="1"/>
    </xf>
    <xf numFmtId="0" fontId="19" fillId="17" borderId="53" xfId="6" applyFont="1" applyFill="1" applyBorder="1" applyAlignment="1">
      <alignment horizontal="center" vertical="center" wrapText="1"/>
    </xf>
    <xf numFmtId="0" fontId="19" fillId="17" borderId="59" xfId="6" applyFont="1" applyFill="1" applyBorder="1" applyAlignment="1">
      <alignment horizontal="center" vertical="center" wrapText="1"/>
    </xf>
    <xf numFmtId="3" fontId="30" fillId="0" borderId="5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 horizontal="right" wrapText="1"/>
    </xf>
    <xf numFmtId="3" fontId="30" fillId="0" borderId="30" xfId="0" applyNumberFormat="1" applyFont="1" applyBorder="1" applyAlignment="1">
      <alignment horizontal="right" wrapText="1"/>
    </xf>
    <xf numFmtId="0" fontId="30" fillId="0" borderId="78" xfId="6" applyFont="1" applyBorder="1" applyAlignment="1">
      <alignment horizontal="center" vertical="center" wrapText="1"/>
    </xf>
    <xf numFmtId="0" fontId="30" fillId="0" borderId="79" xfId="6" applyFont="1" applyBorder="1" applyAlignment="1">
      <alignment horizontal="center" vertical="center" wrapText="1"/>
    </xf>
    <xf numFmtId="0" fontId="30" fillId="0" borderId="80" xfId="6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left" vertical="center" wrapText="1"/>
    </xf>
    <xf numFmtId="0" fontId="23" fillId="5" borderId="19" xfId="0" applyFont="1" applyFill="1" applyBorder="1" applyAlignment="1">
      <alignment horizontal="left" vertical="center" wrapText="1"/>
    </xf>
    <xf numFmtId="0" fontId="30" fillId="0" borderId="81" xfId="6" applyFont="1" applyBorder="1" applyAlignment="1">
      <alignment horizontal="center" vertical="center" wrapText="1"/>
    </xf>
    <xf numFmtId="0" fontId="30" fillId="0" borderId="82" xfId="6" applyFont="1" applyBorder="1" applyAlignment="1">
      <alignment horizontal="center" vertical="center" wrapText="1"/>
    </xf>
    <xf numFmtId="0" fontId="30" fillId="0" borderId="83" xfId="6" applyFont="1" applyBorder="1" applyAlignment="1">
      <alignment horizontal="center" vertical="center" wrapText="1"/>
    </xf>
    <xf numFmtId="0" fontId="30" fillId="0" borderId="59" xfId="6" applyFont="1" applyBorder="1" applyAlignment="1">
      <alignment horizontal="center" vertical="center" wrapText="1"/>
    </xf>
    <xf numFmtId="0" fontId="30" fillId="0" borderId="16" xfId="6" applyFont="1" applyBorder="1" applyAlignment="1">
      <alignment horizontal="center" vertical="center" wrapText="1"/>
    </xf>
    <xf numFmtId="0" fontId="30" fillId="0" borderId="60" xfId="6" applyFont="1" applyBorder="1" applyAlignment="1">
      <alignment horizontal="center" vertical="center" wrapText="1"/>
    </xf>
    <xf numFmtId="0" fontId="30" fillId="0" borderId="89" xfId="6" applyFont="1" applyBorder="1" applyAlignment="1">
      <alignment horizontal="center" vertical="center" wrapText="1"/>
    </xf>
    <xf numFmtId="0" fontId="30" fillId="0" borderId="88" xfId="6" applyFont="1" applyBorder="1" applyAlignment="1">
      <alignment horizontal="center" vertical="center" wrapText="1"/>
    </xf>
    <xf numFmtId="0" fontId="30" fillId="0" borderId="90" xfId="6" applyFont="1" applyBorder="1" applyAlignment="1">
      <alignment horizontal="center" vertical="center" wrapText="1"/>
    </xf>
    <xf numFmtId="0" fontId="30" fillId="0" borderId="34" xfId="6" applyFont="1" applyBorder="1" applyAlignment="1">
      <alignment horizontal="center" wrapText="1"/>
    </xf>
    <xf numFmtId="0" fontId="30" fillId="0" borderId="35" xfId="6" applyFont="1" applyBorder="1" applyAlignment="1">
      <alignment horizontal="center" wrapText="1"/>
    </xf>
    <xf numFmtId="0" fontId="30" fillId="6" borderId="34" xfId="6" applyFont="1" applyFill="1" applyBorder="1" applyAlignment="1">
      <alignment horizontal="center" wrapText="1"/>
    </xf>
    <xf numFmtId="0" fontId="30" fillId="6" borderId="35" xfId="6" applyFont="1" applyFill="1" applyBorder="1" applyAlignment="1">
      <alignment horizontal="center" wrapText="1"/>
    </xf>
    <xf numFmtId="0" fontId="30" fillId="6" borderId="36" xfId="6" applyFont="1" applyFill="1" applyBorder="1" applyAlignment="1">
      <alignment horizontal="center" wrapText="1"/>
    </xf>
    <xf numFmtId="0" fontId="18" fillId="4" borderId="34" xfId="6" applyFont="1" applyFill="1" applyBorder="1" applyAlignment="1">
      <alignment horizontal="center" vertical="center" wrapText="1"/>
    </xf>
    <xf numFmtId="0" fontId="18" fillId="4" borderId="35" xfId="6" applyFont="1" applyFill="1" applyBorder="1" applyAlignment="1">
      <alignment horizontal="center" vertical="center" wrapText="1"/>
    </xf>
    <xf numFmtId="0" fontId="18" fillId="10" borderId="53" xfId="6" applyFont="1" applyFill="1" applyBorder="1" applyAlignment="1">
      <alignment horizontal="center" vertical="center" wrapText="1"/>
    </xf>
    <xf numFmtId="0" fontId="18" fillId="10" borderId="59" xfId="6" applyFont="1" applyFill="1" applyBorder="1" applyAlignment="1">
      <alignment horizontal="center" vertical="center" wrapText="1"/>
    </xf>
    <xf numFmtId="0" fontId="18" fillId="10" borderId="2" xfId="6" applyFont="1" applyFill="1" applyBorder="1" applyAlignment="1">
      <alignment horizontal="center" vertical="center" wrapText="1"/>
    </xf>
    <xf numFmtId="0" fontId="18" fillId="10" borderId="15" xfId="6" applyFont="1" applyFill="1" applyBorder="1" applyAlignment="1">
      <alignment horizontal="center" vertical="center" wrapText="1"/>
    </xf>
    <xf numFmtId="3" fontId="18" fillId="9" borderId="2" xfId="3" applyNumberFormat="1" applyFont="1" applyFill="1" applyBorder="1" applyAlignment="1">
      <alignment horizontal="center" vertical="center" wrapText="1"/>
    </xf>
    <xf numFmtId="3" fontId="18" fillId="9" borderId="15" xfId="3" applyNumberFormat="1" applyFont="1" applyFill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center" wrapText="1"/>
    </xf>
    <xf numFmtId="3" fontId="30" fillId="0" borderId="27" xfId="0" applyNumberFormat="1" applyFont="1" applyFill="1" applyBorder="1" applyAlignment="1">
      <alignment horizontal="right" wrapText="1"/>
    </xf>
    <xf numFmtId="3" fontId="30" fillId="0" borderId="28" xfId="0" applyNumberFormat="1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6" borderId="4" xfId="0" applyNumberFormat="1" applyFont="1" applyFill="1" applyBorder="1" applyAlignment="1">
      <alignment horizontal="center" vertical="center" wrapText="1"/>
    </xf>
    <xf numFmtId="3" fontId="30" fillId="6" borderId="5" xfId="0" applyNumberFormat="1" applyFont="1" applyFill="1" applyBorder="1" applyAlignment="1">
      <alignment horizontal="center" vertical="center" wrapText="1"/>
    </xf>
    <xf numFmtId="3" fontId="30" fillId="6" borderId="6" xfId="0" applyNumberFormat="1" applyFont="1" applyFill="1" applyBorder="1" applyAlignment="1">
      <alignment horizontal="center" vertical="center" wrapText="1"/>
    </xf>
    <xf numFmtId="3" fontId="30" fillId="6" borderId="27" xfId="0" applyNumberFormat="1" applyFont="1" applyFill="1" applyBorder="1" applyAlignment="1">
      <alignment horizontal="center" wrapText="1"/>
    </xf>
    <xf numFmtId="0" fontId="19" fillId="13" borderId="4" xfId="6" applyFont="1" applyFill="1" applyBorder="1" applyAlignment="1">
      <alignment horizontal="center" vertical="center" wrapText="1"/>
    </xf>
    <xf numFmtId="0" fontId="19" fillId="13" borderId="5" xfId="6" applyFont="1" applyFill="1" applyBorder="1" applyAlignment="1">
      <alignment horizontal="center" vertical="center" wrapText="1"/>
    </xf>
    <xf numFmtId="0" fontId="19" fillId="13" borderId="6" xfId="6" applyFont="1" applyFill="1" applyBorder="1" applyAlignment="1">
      <alignment horizontal="center" vertical="center" wrapText="1"/>
    </xf>
    <xf numFmtId="0" fontId="19" fillId="13" borderId="59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30" fillId="15" borderId="89" xfId="6" applyFont="1" applyFill="1" applyBorder="1" applyAlignment="1">
      <alignment horizontal="center" vertical="center" wrapText="1"/>
    </xf>
    <xf numFmtId="0" fontId="30" fillId="15" borderId="88" xfId="6" applyFont="1" applyFill="1" applyBorder="1" applyAlignment="1">
      <alignment horizontal="center" vertical="center" wrapText="1"/>
    </xf>
    <xf numFmtId="0" fontId="30" fillId="15" borderId="90" xfId="6" applyFont="1" applyFill="1" applyBorder="1" applyAlignment="1">
      <alignment horizontal="center" vertical="center" wrapText="1"/>
    </xf>
    <xf numFmtId="0" fontId="30" fillId="15" borderId="34" xfId="6" applyFont="1" applyFill="1" applyBorder="1" applyAlignment="1">
      <alignment horizontal="center" wrapText="1"/>
    </xf>
    <xf numFmtId="0" fontId="30" fillId="15" borderId="35" xfId="6" applyFont="1" applyFill="1" applyBorder="1" applyAlignment="1">
      <alignment horizontal="center" wrapText="1"/>
    </xf>
    <xf numFmtId="0" fontId="30" fillId="15" borderId="36" xfId="6" applyFont="1" applyFill="1" applyBorder="1" applyAlignment="1">
      <alignment horizontal="center" wrapText="1"/>
    </xf>
    <xf numFmtId="0" fontId="30" fillId="15" borderId="75" xfId="6" applyFont="1" applyFill="1" applyBorder="1" applyAlignment="1">
      <alignment horizontal="center" vertical="center" wrapText="1"/>
    </xf>
    <xf numFmtId="0" fontId="30" fillId="15" borderId="76" xfId="6" applyFont="1" applyFill="1" applyBorder="1" applyAlignment="1">
      <alignment horizontal="center" vertical="center" wrapText="1"/>
    </xf>
    <xf numFmtId="0" fontId="30" fillId="15" borderId="77" xfId="6" applyFont="1" applyFill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center" wrapText="1"/>
    </xf>
    <xf numFmtId="3" fontId="33" fillId="0" borderId="18" xfId="0" applyNumberFormat="1" applyFont="1" applyBorder="1" applyAlignment="1">
      <alignment horizontal="center" wrapText="1"/>
    </xf>
    <xf numFmtId="3" fontId="33" fillId="0" borderId="20" xfId="0" applyNumberFormat="1" applyFont="1" applyBorder="1" applyAlignment="1">
      <alignment horizontal="center" wrapText="1"/>
    </xf>
    <xf numFmtId="0" fontId="19" fillId="13" borderId="47" xfId="3" applyFont="1" applyFill="1" applyBorder="1" applyAlignment="1">
      <alignment horizontal="center" vertical="center" textRotation="90" wrapText="1"/>
    </xf>
    <xf numFmtId="0" fontId="19" fillId="13" borderId="23" xfId="3" applyFont="1" applyFill="1" applyBorder="1" applyAlignment="1">
      <alignment horizontal="center" vertical="center" textRotation="90" wrapText="1"/>
    </xf>
    <xf numFmtId="0" fontId="19" fillId="13" borderId="49" xfId="3" applyFont="1" applyFill="1" applyBorder="1" applyAlignment="1">
      <alignment horizontal="center" vertical="center" textRotation="90" wrapText="1"/>
    </xf>
    <xf numFmtId="0" fontId="19" fillId="13" borderId="9" xfId="3" applyFont="1" applyFill="1" applyBorder="1" applyAlignment="1">
      <alignment horizontal="center" vertical="center" textRotation="90" wrapText="1"/>
    </xf>
    <xf numFmtId="0" fontId="19" fillId="13" borderId="58" xfId="3" applyFont="1" applyFill="1" applyBorder="1" applyAlignment="1">
      <alignment horizontal="center" vertical="center" textRotation="90" wrapText="1"/>
    </xf>
    <xf numFmtId="0" fontId="19" fillId="13" borderId="19" xfId="3" applyFont="1" applyFill="1" applyBorder="1" applyAlignment="1">
      <alignment horizontal="center" vertical="center" textRotation="90" wrapText="1"/>
    </xf>
    <xf numFmtId="0" fontId="30" fillId="0" borderId="75" xfId="6" applyFont="1" applyBorder="1" applyAlignment="1">
      <alignment horizontal="center" vertical="center" wrapText="1"/>
    </xf>
    <xf numFmtId="0" fontId="30" fillId="0" borderId="76" xfId="6" applyFont="1" applyBorder="1" applyAlignment="1">
      <alignment horizontal="center" vertical="center" wrapText="1"/>
    </xf>
    <xf numFmtId="0" fontId="30" fillId="0" borderId="77" xfId="6" applyFont="1" applyBorder="1" applyAlignment="1">
      <alignment horizontal="center" vertical="center" wrapText="1"/>
    </xf>
    <xf numFmtId="0" fontId="30" fillId="6" borderId="50" xfId="6" applyFont="1" applyFill="1" applyBorder="1" applyAlignment="1">
      <alignment horizontal="center" wrapText="1"/>
    </xf>
    <xf numFmtId="0" fontId="30" fillId="6" borderId="0" xfId="6" applyFont="1" applyFill="1" applyBorder="1" applyAlignment="1">
      <alignment horizontal="center" wrapText="1"/>
    </xf>
    <xf numFmtId="0" fontId="30" fillId="6" borderId="30" xfId="6" applyFont="1" applyFill="1" applyBorder="1" applyAlignment="1">
      <alignment horizontal="center" wrapText="1"/>
    </xf>
    <xf numFmtId="0" fontId="18" fillId="4" borderId="11" xfId="6" applyFont="1" applyFill="1" applyBorder="1" applyAlignment="1">
      <alignment horizontal="center" vertical="center" wrapText="1"/>
    </xf>
    <xf numFmtId="0" fontId="18" fillId="4" borderId="12" xfId="6" applyFont="1" applyFill="1" applyBorder="1" applyAlignment="1">
      <alignment horizontal="center" vertical="center" wrapText="1"/>
    </xf>
    <xf numFmtId="0" fontId="30" fillId="15" borderId="92" xfId="6" applyFont="1" applyFill="1" applyBorder="1" applyAlignment="1">
      <alignment horizontal="center" vertical="center" wrapText="1"/>
    </xf>
    <xf numFmtId="0" fontId="30" fillId="15" borderId="93" xfId="6" applyFont="1" applyFill="1" applyBorder="1" applyAlignment="1">
      <alignment horizontal="center" vertical="center" wrapText="1"/>
    </xf>
    <xf numFmtId="0" fontId="30" fillId="15" borderId="94" xfId="6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20" borderId="27" xfId="3" applyFont="1" applyFill="1" applyBorder="1" applyAlignment="1">
      <alignment horizontal="left" vertical="center" wrapText="1"/>
    </xf>
    <xf numFmtId="0" fontId="5" fillId="20" borderId="28" xfId="3" applyFont="1" applyFill="1" applyBorder="1" applyAlignment="1">
      <alignment horizontal="left" vertical="center" wrapText="1"/>
    </xf>
    <xf numFmtId="0" fontId="5" fillId="20" borderId="10" xfId="3" applyFont="1" applyFill="1" applyBorder="1" applyAlignment="1">
      <alignment horizontal="left" vertical="center" wrapText="1"/>
    </xf>
    <xf numFmtId="0" fontId="4" fillId="5" borderId="9" xfId="3" applyFont="1" applyFill="1" applyBorder="1" applyAlignment="1">
      <alignment horizontal="center" vertical="center" wrapText="1"/>
    </xf>
    <xf numFmtId="0" fontId="30" fillId="5" borderId="27" xfId="3" applyFont="1" applyFill="1" applyBorder="1" applyAlignment="1">
      <alignment horizontal="center" vertical="center" wrapText="1"/>
    </xf>
    <xf numFmtId="0" fontId="30" fillId="5" borderId="10" xfId="3" applyFont="1" applyFill="1" applyBorder="1" applyAlignment="1">
      <alignment horizontal="center" vertical="center" wrapText="1"/>
    </xf>
    <xf numFmtId="3" fontId="4" fillId="20" borderId="29" xfId="3" quotePrefix="1" applyNumberFormat="1" applyFont="1" applyFill="1" applyBorder="1" applyAlignment="1">
      <alignment horizontal="center" vertical="center" wrapText="1"/>
    </xf>
    <xf numFmtId="0" fontId="5" fillId="21" borderId="27" xfId="3" applyFont="1" applyFill="1" applyBorder="1" applyAlignment="1">
      <alignment horizontal="left" vertical="center" wrapText="1"/>
    </xf>
    <xf numFmtId="0" fontId="5" fillId="21" borderId="28" xfId="3" applyFont="1" applyFill="1" applyBorder="1" applyAlignment="1">
      <alignment horizontal="left" vertical="center" wrapText="1"/>
    </xf>
    <xf numFmtId="0" fontId="5" fillId="21" borderId="10" xfId="3" applyFont="1" applyFill="1" applyBorder="1" applyAlignment="1">
      <alignment horizontal="left" vertical="center" wrapText="1"/>
    </xf>
    <xf numFmtId="0" fontId="4" fillId="21" borderId="9" xfId="3" applyFont="1" applyFill="1" applyBorder="1" applyAlignment="1">
      <alignment horizontal="center" vertical="center" wrapText="1"/>
    </xf>
    <xf numFmtId="3" fontId="30" fillId="21" borderId="27" xfId="3" applyNumberFormat="1" applyFont="1" applyFill="1" applyBorder="1" applyAlignment="1">
      <alignment horizontal="center" vertical="center" wrapText="1"/>
    </xf>
    <xf numFmtId="3" fontId="30" fillId="21" borderId="10" xfId="3" applyNumberFormat="1" applyFont="1" applyFill="1" applyBorder="1" applyAlignment="1">
      <alignment horizontal="center" vertical="center" wrapText="1"/>
    </xf>
  </cellXfs>
  <cellStyles count="7">
    <cellStyle name="Currency 2" xfId="4" xr:uid="{00000000-0005-0000-0000-000000000000}"/>
    <cellStyle name="Millares [0]" xfId="1" builtinId="6"/>
    <cellStyle name="Millares 3" xfId="5" xr:uid="{00000000-0005-0000-0000-000002000000}"/>
    <cellStyle name="Normal" xfId="0" builtinId="0"/>
    <cellStyle name="Normal 2 2 2" xfId="3" xr:uid="{00000000-0005-0000-0000-000004000000}"/>
    <cellStyle name="Normal 2 3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256541</xdr:colOff>
      <xdr:row>44</xdr:row>
      <xdr:rowOff>63494</xdr:rowOff>
    </xdr:from>
    <xdr:to>
      <xdr:col>40</xdr:col>
      <xdr:colOff>71438</xdr:colOff>
      <xdr:row>48</xdr:row>
      <xdr:rowOff>68317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4316691" y="9274169"/>
          <a:ext cx="1577022" cy="766823"/>
        </a:xfrm>
        <a:prstGeom prst="roundRect">
          <a:avLst/>
        </a:prstGeom>
        <a:noFill/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365120</xdr:colOff>
      <xdr:row>40</xdr:row>
      <xdr:rowOff>71437</xdr:rowOff>
    </xdr:from>
    <xdr:to>
      <xdr:col>37</xdr:col>
      <xdr:colOff>492121</xdr:colOff>
      <xdr:row>48</xdr:row>
      <xdr:rowOff>95250</xdr:rowOff>
    </xdr:to>
    <xdr:sp macro="" textlink="">
      <xdr:nvSpPr>
        <xdr:cNvPr id="3" name="Cerrar corche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flipH="1">
          <a:off x="24425270" y="8520112"/>
          <a:ext cx="127001" cy="1547813"/>
        </a:xfrm>
        <a:prstGeom prst="rightBracket">
          <a:avLst/>
        </a:prstGeom>
        <a:solidFill>
          <a:schemeClr val="bg1"/>
        </a:solidFill>
        <a:ln w="1905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37</xdr:col>
      <xdr:colOff>134939</xdr:colOff>
      <xdr:row>42</xdr:row>
      <xdr:rowOff>71441</xdr:rowOff>
    </xdr:from>
    <xdr:to>
      <xdr:col>37</xdr:col>
      <xdr:colOff>333378</xdr:colOff>
      <xdr:row>59</xdr:row>
      <xdr:rowOff>71437</xdr:rowOff>
    </xdr:to>
    <xdr:cxnSp macro="">
      <xdr:nvCxnSpPr>
        <xdr:cNvPr id="4" name="Conector angular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rot="5400000" flipH="1" flipV="1">
          <a:off x="22675061" y="10421144"/>
          <a:ext cx="3238496" cy="198439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37</xdr:col>
      <xdr:colOff>255914</xdr:colOff>
      <xdr:row>37</xdr:row>
      <xdr:rowOff>89338</xdr:rowOff>
    </xdr:from>
    <xdr:to>
      <xdr:col>40</xdr:col>
      <xdr:colOff>38100</xdr:colOff>
      <xdr:row>43</xdr:row>
      <xdr:rowOff>110360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4316064" y="7966513"/>
          <a:ext cx="1544311" cy="1164022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269865</xdr:colOff>
      <xdr:row>59</xdr:row>
      <xdr:rowOff>63500</xdr:rowOff>
    </xdr:from>
    <xdr:to>
      <xdr:col>37</xdr:col>
      <xdr:colOff>142875</xdr:colOff>
      <xdr:row>59</xdr:row>
      <xdr:rowOff>63504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23034615" y="12131675"/>
          <a:ext cx="11684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1</xdr:colOff>
      <xdr:row>1</xdr:row>
      <xdr:rowOff>86591</xdr:rowOff>
    </xdr:from>
    <xdr:to>
      <xdr:col>26</xdr:col>
      <xdr:colOff>69272</xdr:colOff>
      <xdr:row>5</xdr:row>
      <xdr:rowOff>103908</xdr:rowOff>
    </xdr:to>
    <xdr:sp macro="" textlink="">
      <xdr:nvSpPr>
        <xdr:cNvPr id="7" name="Texto 9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458701" y="277091"/>
          <a:ext cx="3612571" cy="77931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CL" sz="1200" b="1" i="0" strike="noStrike">
              <a:solidFill>
                <a:sysClr val="windowText" lastClr="000000"/>
              </a:solidFill>
              <a:latin typeface="+mn-lt"/>
              <a:cs typeface="Arial"/>
            </a:rPr>
            <a:t>AÑO  TRIBUTARIO  2022</a:t>
          </a:r>
        </a:p>
        <a:p>
          <a:pPr algn="ctr" rtl="0">
            <a:defRPr sz="1000"/>
          </a:pPr>
          <a:r>
            <a:rPr lang="es-CL" sz="1200" b="1" i="0" strike="noStrike">
              <a:solidFill>
                <a:sysClr val="windowText" lastClr="000000"/>
              </a:solidFill>
              <a:latin typeface="+mn-lt"/>
              <a:cs typeface="Arial"/>
            </a:rPr>
            <a:t> IMPUESTOS ANUALES A LA RENTA</a:t>
          </a:r>
        </a:p>
      </xdr:txBody>
    </xdr:sp>
    <xdr:clientData/>
  </xdr:twoCellAnchor>
  <xdr:oneCellAnchor>
    <xdr:from>
      <xdr:col>12</xdr:col>
      <xdr:colOff>8281</xdr:colOff>
      <xdr:row>99</xdr:row>
      <xdr:rowOff>82826</xdr:rowOff>
    </xdr:from>
    <xdr:ext cx="1089365" cy="301341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2481" y="20771126"/>
          <a:ext cx="1089365" cy="301341"/>
        </a:xfrm>
        <a:prstGeom prst="rect">
          <a:avLst/>
        </a:prstGeom>
      </xdr:spPr>
    </xdr:pic>
    <xdr:clientData/>
  </xdr:oneCellAnchor>
  <xdr:twoCellAnchor editAs="oneCell">
    <xdr:from>
      <xdr:col>2</xdr:col>
      <xdr:colOff>127414</xdr:colOff>
      <xdr:row>1</xdr:row>
      <xdr:rowOff>116280</xdr:rowOff>
    </xdr:from>
    <xdr:to>
      <xdr:col>5</xdr:col>
      <xdr:colOff>606137</xdr:colOff>
      <xdr:row>5</xdr:row>
      <xdr:rowOff>17318</xdr:rowOff>
    </xdr:to>
    <xdr:pic>
      <xdr:nvPicPr>
        <xdr:cNvPr id="9" name="Imagen 16" descr="logo_si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14" y="306780"/>
          <a:ext cx="1583623" cy="663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462085</xdr:colOff>
      <xdr:row>1</xdr:row>
      <xdr:rowOff>142875</xdr:rowOff>
    </xdr:from>
    <xdr:to>
      <xdr:col>30</xdr:col>
      <xdr:colOff>643927</xdr:colOff>
      <xdr:row>4</xdr:row>
      <xdr:rowOff>170709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64085" y="333375"/>
          <a:ext cx="2372591" cy="599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660054</xdr:colOff>
      <xdr:row>1</xdr:row>
      <xdr:rowOff>143052</xdr:rowOff>
    </xdr:from>
    <xdr:to>
      <xdr:col>13</xdr:col>
      <xdr:colOff>490657</xdr:colOff>
      <xdr:row>4</xdr:row>
      <xdr:rowOff>128852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0254" y="333552"/>
          <a:ext cx="1978371" cy="557300"/>
        </a:xfrm>
        <a:prstGeom prst="rect">
          <a:avLst/>
        </a:prstGeom>
      </xdr:spPr>
    </xdr:pic>
    <xdr:clientData/>
  </xdr:twoCellAnchor>
  <xdr:twoCellAnchor editAs="oneCell">
    <xdr:from>
      <xdr:col>16</xdr:col>
      <xdr:colOff>307036</xdr:colOff>
      <xdr:row>1</xdr:row>
      <xdr:rowOff>152401</xdr:rowOff>
    </xdr:from>
    <xdr:to>
      <xdr:col>19</xdr:col>
      <xdr:colOff>536865</xdr:colOff>
      <xdr:row>5</xdr:row>
      <xdr:rowOff>11257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03486" y="342901"/>
          <a:ext cx="2230079" cy="620856"/>
        </a:xfrm>
        <a:prstGeom prst="rect">
          <a:avLst/>
        </a:prstGeom>
      </xdr:spPr>
    </xdr:pic>
    <xdr:clientData/>
  </xdr:twoCellAnchor>
  <xdr:twoCellAnchor editAs="oneCell">
    <xdr:from>
      <xdr:col>35</xdr:col>
      <xdr:colOff>376363</xdr:colOff>
      <xdr:row>1</xdr:row>
      <xdr:rowOff>145350</xdr:rowOff>
    </xdr:from>
    <xdr:to>
      <xdr:col>38</xdr:col>
      <xdr:colOff>234263</xdr:colOff>
      <xdr:row>4</xdr:row>
      <xdr:rowOff>131744</xdr:rowOff>
    </xdr:to>
    <xdr:pic>
      <xdr:nvPicPr>
        <xdr:cNvPr id="13" name="Picture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3141113" y="335850"/>
          <a:ext cx="1915300" cy="557894"/>
        </a:xfrm>
        <a:prstGeom prst="rect">
          <a:avLst/>
        </a:prstGeom>
      </xdr:spPr>
    </xdr:pic>
    <xdr:clientData/>
  </xdr:twoCellAnchor>
  <xdr:twoCellAnchor editAs="oneCell">
    <xdr:from>
      <xdr:col>33</xdr:col>
      <xdr:colOff>478974</xdr:colOff>
      <xdr:row>1</xdr:row>
      <xdr:rowOff>175657</xdr:rowOff>
    </xdr:from>
    <xdr:to>
      <xdr:col>34</xdr:col>
      <xdr:colOff>1377045</xdr:colOff>
      <xdr:row>4</xdr:row>
      <xdr:rowOff>151617</xdr:rowOff>
    </xdr:to>
    <xdr:pic>
      <xdr:nvPicPr>
        <xdr:cNvPr id="14" name="Pictur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0671974" y="366157"/>
          <a:ext cx="1660071" cy="54746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246161</xdr:colOff>
      <xdr:row>2</xdr:row>
      <xdr:rowOff>0</xdr:rowOff>
    </xdr:from>
    <xdr:to>
      <xdr:col>29</xdr:col>
      <xdr:colOff>38101</xdr:colOff>
      <xdr:row>4</xdr:row>
      <xdr:rowOff>28575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04261" y="381000"/>
          <a:ext cx="2401790" cy="4095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1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2022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IMPUESTOS ANUALES A LA RENTA</a:t>
          </a:r>
        </a:p>
      </xdr:txBody>
    </xdr:sp>
    <xdr:clientData/>
  </xdr:twoCellAnchor>
  <xdr:twoCellAnchor editAs="oneCell">
    <xdr:from>
      <xdr:col>12</xdr:col>
      <xdr:colOff>8281</xdr:colOff>
      <xdr:row>65</xdr:row>
      <xdr:rowOff>0</xdr:rowOff>
    </xdr:from>
    <xdr:to>
      <xdr:col>13</xdr:col>
      <xdr:colOff>253322</xdr:colOff>
      <xdr:row>66</xdr:row>
      <xdr:rowOff>91570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831" y="20332976"/>
          <a:ext cx="1064191" cy="301119"/>
        </a:xfrm>
        <a:prstGeom prst="rect">
          <a:avLst/>
        </a:prstGeom>
      </xdr:spPr>
    </xdr:pic>
    <xdr:clientData/>
  </xdr:twoCellAnchor>
  <xdr:twoCellAnchor editAs="oneCell">
    <xdr:from>
      <xdr:col>2</xdr:col>
      <xdr:colOff>137273</xdr:colOff>
      <xdr:row>1</xdr:row>
      <xdr:rowOff>96270</xdr:rowOff>
    </xdr:from>
    <xdr:to>
      <xdr:col>5</xdr:col>
      <xdr:colOff>190502</xdr:colOff>
      <xdr:row>4</xdr:row>
      <xdr:rowOff>66113</xdr:rowOff>
    </xdr:to>
    <xdr:pic>
      <xdr:nvPicPr>
        <xdr:cNvPr id="10" name="Imagen 16" descr="logo_sii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861" y="286770"/>
          <a:ext cx="1084170" cy="440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10646</xdr:colOff>
      <xdr:row>1</xdr:row>
      <xdr:rowOff>96807</xdr:rowOff>
    </xdr:from>
    <xdr:to>
      <xdr:col>33</xdr:col>
      <xdr:colOff>604557</xdr:colOff>
      <xdr:row>4</xdr:row>
      <xdr:rowOff>77241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90705" y="287307"/>
          <a:ext cx="1826558" cy="451081"/>
        </a:xfrm>
        <a:prstGeom prst="rect">
          <a:avLst/>
        </a:prstGeom>
      </xdr:spPr>
    </xdr:pic>
    <xdr:clientData/>
  </xdr:twoCellAnchor>
  <xdr:twoCellAnchor editAs="oneCell">
    <xdr:from>
      <xdr:col>9</xdr:col>
      <xdr:colOff>299756</xdr:colOff>
      <xdr:row>1</xdr:row>
      <xdr:rowOff>68917</xdr:rowOff>
    </xdr:from>
    <xdr:to>
      <xdr:col>14</xdr:col>
      <xdr:colOff>135682</xdr:colOff>
      <xdr:row>4</xdr:row>
      <xdr:rowOff>28575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86006" y="259417"/>
          <a:ext cx="1483751" cy="416858"/>
        </a:xfrm>
        <a:prstGeom prst="rect">
          <a:avLst/>
        </a:prstGeom>
      </xdr:spPr>
    </xdr:pic>
    <xdr:clientData/>
  </xdr:twoCellAnchor>
  <xdr:twoCellAnchor editAs="oneCell">
    <xdr:from>
      <xdr:col>37</xdr:col>
      <xdr:colOff>35300</xdr:colOff>
      <xdr:row>1</xdr:row>
      <xdr:rowOff>65792</xdr:rowOff>
    </xdr:from>
    <xdr:to>
      <xdr:col>41</xdr:col>
      <xdr:colOff>35299</xdr:colOff>
      <xdr:row>4</xdr:row>
      <xdr:rowOff>20221</xdr:rowOff>
    </xdr:to>
    <xdr:pic>
      <xdr:nvPicPr>
        <xdr:cNvPr id="13" name="Pictur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4160875" y="256292"/>
          <a:ext cx="1333499" cy="4116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43</xdr:col>
      <xdr:colOff>29136</xdr:colOff>
      <xdr:row>1</xdr:row>
      <xdr:rowOff>73874</xdr:rowOff>
    </xdr:from>
    <xdr:to>
      <xdr:col>47</xdr:col>
      <xdr:colOff>24654</xdr:colOff>
      <xdr:row>4</xdr:row>
      <xdr:rowOff>2082</xdr:rowOff>
    </xdr:to>
    <xdr:pic>
      <xdr:nvPicPr>
        <xdr:cNvPr id="14" name="Picture 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6116861" y="264374"/>
          <a:ext cx="1329018" cy="385408"/>
        </a:xfrm>
        <a:prstGeom prst="rect">
          <a:avLst/>
        </a:prstGeom>
      </xdr:spPr>
    </xdr:pic>
    <xdr:clientData/>
  </xdr:twoCellAnchor>
  <xdr:twoCellAnchor editAs="oneCell">
    <xdr:from>
      <xdr:col>15</xdr:col>
      <xdr:colOff>282388</xdr:colOff>
      <xdr:row>1</xdr:row>
      <xdr:rowOff>57150</xdr:rowOff>
    </xdr:from>
    <xdr:to>
      <xdr:col>21</xdr:col>
      <xdr:colOff>146451</xdr:colOff>
      <xdr:row>4</xdr:row>
      <xdr:rowOff>84043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30788" y="247650"/>
          <a:ext cx="1892888" cy="484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Archivos%20temporales%20de%20Internet\Content.Outlook\Q2W04AWC\F22%2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rardo.escudero\Mis%20documentos\SBDF\Reforma%20Tributaria\Renta%20Atribuida\Prototipo\F22%20%202015%20Jose%20Luis%20Capdev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Supuestos"/>
      <sheetName val="DDJJ FUT "/>
      <sheetName val="DDJJ Capital"/>
      <sheetName val="Registros"/>
      <sheetName val="Antecedentes"/>
      <sheetName val="Enero de 2017"/>
      <sheetName val="Registrar  AT.-1"/>
      <sheetName val="Febrero 2017"/>
      <sheetName val="Reproceso RLI"/>
      <sheetName val="Reproceso IGC"/>
      <sheetName val="Registrar  AT.Actual"/>
      <sheetName val="AnversoAud"/>
      <sheetName val="ReversoAud"/>
      <sheetName val="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CODIGO</v>
          </cell>
          <cell r="B1" t="str">
            <v>VALOR</v>
          </cell>
        </row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240742774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133651231</v>
          </cell>
        </row>
        <row r="14">
          <cell r="A14">
            <v>36</v>
          </cell>
          <cell r="B14">
            <v>170000000</v>
          </cell>
        </row>
        <row r="15">
          <cell r="A15">
            <v>101</v>
          </cell>
          <cell r="B15">
            <v>865042582</v>
          </cell>
        </row>
        <row r="16">
          <cell r="A16">
            <v>104</v>
          </cell>
          <cell r="B16">
            <v>70000000</v>
          </cell>
        </row>
        <row r="17">
          <cell r="A17">
            <v>106</v>
          </cell>
          <cell r="B17">
            <v>19909096</v>
          </cell>
        </row>
        <row r="18">
          <cell r="A18">
            <v>123</v>
          </cell>
          <cell r="B18">
            <v>6092136925</v>
          </cell>
        </row>
        <row r="19">
          <cell r="A19">
            <v>152</v>
          </cell>
          <cell r="B19">
            <v>288270</v>
          </cell>
        </row>
        <row r="20">
          <cell r="A20">
            <v>157</v>
          </cell>
          <cell r="B20">
            <v>33959423</v>
          </cell>
        </row>
        <row r="21">
          <cell r="A21">
            <v>159</v>
          </cell>
          <cell r="B21">
            <v>14410393</v>
          </cell>
        </row>
        <row r="22">
          <cell r="A22">
            <v>162</v>
          </cell>
          <cell r="B22">
            <v>607262</v>
          </cell>
        </row>
        <row r="23">
          <cell r="A23">
            <v>170</v>
          </cell>
          <cell r="B23">
            <v>122412874</v>
          </cell>
        </row>
        <row r="24">
          <cell r="A24">
            <v>226</v>
          </cell>
          <cell r="B24">
            <v>70000000</v>
          </cell>
        </row>
        <row r="25">
          <cell r="A25">
            <v>304</v>
          </cell>
          <cell r="B25">
            <v>20932024</v>
          </cell>
        </row>
        <row r="26">
          <cell r="A26">
            <v>312</v>
          </cell>
          <cell r="B26">
            <v>782</v>
          </cell>
        </row>
        <row r="27">
          <cell r="A27">
            <v>600</v>
          </cell>
          <cell r="B27">
            <v>14337349</v>
          </cell>
        </row>
        <row r="28">
          <cell r="A28">
            <v>605</v>
          </cell>
          <cell r="B28">
            <v>8221</v>
          </cell>
        </row>
        <row r="29">
          <cell r="A29">
            <v>608</v>
          </cell>
          <cell r="B29">
            <v>720</v>
          </cell>
        </row>
        <row r="30">
          <cell r="A30">
            <v>614</v>
          </cell>
          <cell r="B30" t="str">
            <v>X</v>
          </cell>
        </row>
        <row r="31">
          <cell r="A31">
            <v>625</v>
          </cell>
          <cell r="B31">
            <v>802529575</v>
          </cell>
        </row>
        <row r="32">
          <cell r="A32">
            <v>627</v>
          </cell>
          <cell r="B32">
            <v>14337349</v>
          </cell>
        </row>
        <row r="33">
          <cell r="A33">
            <v>629</v>
          </cell>
          <cell r="B33">
            <v>272546304</v>
          </cell>
        </row>
        <row r="34">
          <cell r="A34">
            <v>631</v>
          </cell>
          <cell r="B34">
            <v>341666340</v>
          </cell>
        </row>
        <row r="35">
          <cell r="A35">
            <v>635</v>
          </cell>
          <cell r="B35">
            <v>784165723</v>
          </cell>
        </row>
        <row r="36">
          <cell r="A36">
            <v>637</v>
          </cell>
          <cell r="B36">
            <v>78300746</v>
          </cell>
        </row>
        <row r="37">
          <cell r="A37">
            <v>643</v>
          </cell>
          <cell r="B37">
            <v>668256153</v>
          </cell>
        </row>
        <row r="38">
          <cell r="A38">
            <v>647</v>
          </cell>
          <cell r="B38">
            <v>1243087760</v>
          </cell>
        </row>
        <row r="39">
          <cell r="A39">
            <v>774</v>
          </cell>
          <cell r="B39">
            <v>3712875536</v>
          </cell>
        </row>
        <row r="40">
          <cell r="A40">
            <v>785</v>
          </cell>
          <cell r="B40">
            <v>40230808</v>
          </cell>
        </row>
        <row r="41">
          <cell r="A41">
            <v>843</v>
          </cell>
          <cell r="B41">
            <v>3974488503</v>
          </cell>
        </row>
        <row r="42">
          <cell r="A42">
            <v>847</v>
          </cell>
          <cell r="B42">
            <v>14337349</v>
          </cell>
        </row>
        <row r="43">
          <cell r="A43">
            <v>874</v>
          </cell>
          <cell r="B43">
            <v>668256153</v>
          </cell>
        </row>
        <row r="44">
          <cell r="A44">
            <v>926</v>
          </cell>
          <cell r="B44">
            <v>40230808</v>
          </cell>
        </row>
        <row r="45">
          <cell r="A45">
            <v>934</v>
          </cell>
          <cell r="B45">
            <v>136917887</v>
          </cell>
        </row>
        <row r="46">
          <cell r="A46" t="str">
            <v>REMANENTE DE CREDITO</v>
          </cell>
          <cell r="B46">
            <v>0</v>
          </cell>
        </row>
        <row r="47">
          <cell r="A47">
            <v>52</v>
          </cell>
          <cell r="B47">
            <v>85</v>
          </cell>
        </row>
        <row r="48">
          <cell r="A48">
            <v>53</v>
          </cell>
          <cell r="B48">
            <v>86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 t="str">
            <v>DEVOLUCION SOLICITADA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87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 t="str">
            <v>Folio Formulario F01</v>
          </cell>
          <cell r="B61" t="str">
            <v>Fecha de movimiento F01</v>
          </cell>
        </row>
        <row r="62">
          <cell r="A62" t="str">
            <v>Folio rectificatoria</v>
          </cell>
          <cell r="B62" t="str">
            <v>Folio primitiva</v>
          </cell>
        </row>
        <row r="63">
          <cell r="A63">
            <v>0</v>
          </cell>
          <cell r="B63">
            <v>0</v>
          </cell>
        </row>
        <row r="64">
          <cell r="A64" t="str">
            <v xml:space="preserve">Esta copia de declaración no es válida como certificado. 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668256153</v>
          </cell>
        </row>
        <row r="96">
          <cell r="A96">
            <v>31</v>
          </cell>
          <cell r="B96">
            <v>20932024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6140228120</v>
          </cell>
        </row>
        <row r="99">
          <cell r="A99">
            <v>105</v>
          </cell>
          <cell r="B99">
            <v>38808</v>
          </cell>
        </row>
        <row r="100">
          <cell r="A100">
            <v>122</v>
          </cell>
          <cell r="B100">
            <v>6652866815</v>
          </cell>
        </row>
        <row r="101">
          <cell r="A101">
            <v>129</v>
          </cell>
          <cell r="B101">
            <v>352510806</v>
          </cell>
        </row>
        <row r="102">
          <cell r="A102">
            <v>155</v>
          </cell>
          <cell r="B102">
            <v>137790</v>
          </cell>
        </row>
        <row r="103">
          <cell r="A103">
            <v>158</v>
          </cell>
          <cell r="B103">
            <v>122412874</v>
          </cell>
        </row>
        <row r="104">
          <cell r="A104">
            <v>161</v>
          </cell>
          <cell r="B104">
            <v>18166429</v>
          </cell>
        </row>
        <row r="105">
          <cell r="A105">
            <v>169</v>
          </cell>
          <cell r="B105">
            <v>537912</v>
          </cell>
        </row>
        <row r="106">
          <cell r="A106">
            <v>225</v>
          </cell>
          <cell r="B106">
            <v>668256153</v>
          </cell>
        </row>
        <row r="107">
          <cell r="A107">
            <v>231</v>
          </cell>
          <cell r="B107">
            <v>4177480459</v>
          </cell>
        </row>
        <row r="108">
          <cell r="A108">
            <v>305</v>
          </cell>
          <cell r="B108">
            <v>-15416745</v>
          </cell>
        </row>
        <row r="109">
          <cell r="A109">
            <v>315</v>
          </cell>
          <cell r="B109">
            <v>8052014</v>
          </cell>
        </row>
        <row r="110">
          <cell r="A110">
            <v>601</v>
          </cell>
          <cell r="B110">
            <v>7848</v>
          </cell>
        </row>
        <row r="111">
          <cell r="A111">
            <v>606</v>
          </cell>
          <cell r="B111">
            <v>57629</v>
          </cell>
        </row>
        <row r="112">
          <cell r="A112">
            <v>610</v>
          </cell>
          <cell r="B112">
            <v>14410327</v>
          </cell>
        </row>
        <row r="113">
          <cell r="A113">
            <v>624</v>
          </cell>
          <cell r="B113">
            <v>107526263</v>
          </cell>
        </row>
        <row r="114">
          <cell r="A114">
            <v>626</v>
          </cell>
          <cell r="B114">
            <v>133651231</v>
          </cell>
        </row>
        <row r="115">
          <cell r="A115">
            <v>628</v>
          </cell>
          <cell r="B115">
            <v>76567411742</v>
          </cell>
        </row>
        <row r="116">
          <cell r="A116">
            <v>630</v>
          </cell>
          <cell r="B116">
            <v>75034864539</v>
          </cell>
        </row>
        <row r="117">
          <cell r="A117">
            <v>632</v>
          </cell>
          <cell r="B117">
            <v>40230808</v>
          </cell>
        </row>
        <row r="118">
          <cell r="A118">
            <v>636</v>
          </cell>
          <cell r="B118">
            <v>639030636</v>
          </cell>
        </row>
        <row r="119">
          <cell r="A119">
            <v>639</v>
          </cell>
          <cell r="B119">
            <v>107526263</v>
          </cell>
        </row>
        <row r="120">
          <cell r="A120">
            <v>645</v>
          </cell>
          <cell r="B120">
            <v>3974488503</v>
          </cell>
        </row>
        <row r="121">
          <cell r="A121">
            <v>749</v>
          </cell>
          <cell r="B121">
            <v>14410393</v>
          </cell>
        </row>
        <row r="122">
          <cell r="A122">
            <v>775</v>
          </cell>
          <cell r="B122">
            <v>110792920</v>
          </cell>
        </row>
        <row r="123">
          <cell r="A123">
            <v>838</v>
          </cell>
          <cell r="B123">
            <v>921843457</v>
          </cell>
        </row>
        <row r="124">
          <cell r="A124">
            <v>844</v>
          </cell>
          <cell r="B124">
            <v>149894480</v>
          </cell>
        </row>
        <row r="125">
          <cell r="A125">
            <v>849</v>
          </cell>
          <cell r="B125">
            <v>170000000</v>
          </cell>
        </row>
        <row r="126">
          <cell r="A126">
            <v>910</v>
          </cell>
          <cell r="B126">
            <v>1990910</v>
          </cell>
        </row>
        <row r="127">
          <cell r="A127">
            <v>927</v>
          </cell>
          <cell r="B127">
            <v>40230808</v>
          </cell>
        </row>
        <row r="128">
          <cell r="A128">
            <v>940</v>
          </cell>
          <cell r="B128">
            <v>122</v>
          </cell>
        </row>
        <row r="129">
          <cell r="A129">
            <v>0</v>
          </cell>
          <cell r="B129" t="str">
            <v>IMPTO. A PAGAR</v>
          </cell>
        </row>
        <row r="130">
          <cell r="A130">
            <v>15416745</v>
          </cell>
          <cell r="B130">
            <v>55</v>
          </cell>
        </row>
        <row r="131">
          <cell r="A131">
            <v>0</v>
          </cell>
          <cell r="B131">
            <v>56</v>
          </cell>
        </row>
        <row r="132">
          <cell r="A132">
            <v>0</v>
          </cell>
          <cell r="B132">
            <v>57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15416745</v>
          </cell>
          <cell r="B139" t="str">
            <v>RECARGOS POR MORA EN EL PAGO</v>
          </cell>
        </row>
        <row r="140">
          <cell r="A140">
            <v>0</v>
          </cell>
          <cell r="B140">
            <v>58</v>
          </cell>
        </row>
        <row r="141">
          <cell r="A141">
            <v>0</v>
          </cell>
          <cell r="B141">
            <v>59</v>
          </cell>
        </row>
        <row r="142">
          <cell r="A142">
            <v>0</v>
          </cell>
          <cell r="B142">
            <v>60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15416745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15416745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9"/>
      <sheetData sheetId="10"/>
      <sheetData sheetId="11"/>
      <sheetData sheetId="12">
        <row r="2">
          <cell r="A2">
            <v>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AO115"/>
  <sheetViews>
    <sheetView showGridLines="0" tabSelected="1" zoomScale="55" zoomScaleNormal="55" workbookViewId="0">
      <pane xSplit="2" ySplit="7" topLeftCell="E8" activePane="bottomRight" state="frozen"/>
      <selection pane="topRight" activeCell="C1" sqref="C1"/>
      <selection pane="bottomLeft" activeCell="A7" sqref="A7"/>
      <selection pane="bottomRight" activeCell="F27" sqref="F27:AF27"/>
    </sheetView>
  </sheetViews>
  <sheetFormatPr baseColWidth="10" defaultColWidth="11.453125" defaultRowHeight="14.5" x14ac:dyDescent="0.35"/>
  <cols>
    <col min="1" max="1" width="2.36328125" style="87" customWidth="1"/>
    <col min="2" max="2" width="5.08984375" style="87" customWidth="1"/>
    <col min="3" max="3" width="4.90625" style="87" customWidth="1"/>
    <col min="4" max="4" width="7.453125" style="87" customWidth="1"/>
    <col min="5" max="5" width="4.36328125" style="87" bestFit="1" customWidth="1"/>
    <col min="6" max="9" width="11.453125" style="87"/>
    <col min="10" max="11" width="0" style="87" hidden="1" customWidth="1"/>
    <col min="12" max="14" width="11.453125" style="87"/>
    <col min="15" max="15" width="7.08984375" style="87" bestFit="1" customWidth="1"/>
    <col min="16" max="16" width="11.453125" style="87"/>
    <col min="17" max="17" width="7.08984375" style="87" bestFit="1" customWidth="1"/>
    <col min="18" max="20" width="11.453125" style="87"/>
    <col min="21" max="21" width="7.08984375" style="87" customWidth="1"/>
    <col min="22" max="22" width="4.54296875" style="87" bestFit="1" customWidth="1"/>
    <col min="23" max="23" width="11.453125" style="87"/>
    <col min="24" max="24" width="7.08984375" style="87" bestFit="1" customWidth="1"/>
    <col min="25" max="26" width="11.453125" style="87"/>
    <col min="27" max="28" width="7.08984375" style="87" bestFit="1" customWidth="1"/>
    <col min="29" max="29" width="11.453125" style="87"/>
    <col min="30" max="30" width="7.08984375" style="87" customWidth="1"/>
    <col min="31" max="32" width="11.453125" style="87"/>
    <col min="33" max="33" width="7.08984375" style="87" bestFit="1" customWidth="1"/>
    <col min="34" max="34" width="11.453125" style="87"/>
    <col min="35" max="35" width="27.08984375" style="87" customWidth="1"/>
    <col min="36" max="36" width="8" style="87" bestFit="1" customWidth="1"/>
    <col min="37" max="38" width="11.453125" style="87"/>
    <col min="39" max="39" width="3.54296875" style="87" bestFit="1" customWidth="1"/>
    <col min="40" max="40" width="11.453125" style="87"/>
    <col min="41" max="16384" width="11.453125" style="11"/>
  </cols>
  <sheetData>
    <row r="2" spans="2:40" ht="15" customHeight="1" x14ac:dyDescent="0.35">
      <c r="B2" s="8"/>
      <c r="C2" s="8"/>
      <c r="D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0"/>
      <c r="AI2" s="10"/>
      <c r="AJ2" s="10"/>
      <c r="AK2" s="10"/>
      <c r="AL2" s="10"/>
      <c r="AM2" s="8"/>
      <c r="AN2" s="8"/>
    </row>
    <row r="3" spans="2:40" ht="15" customHeight="1" x14ac:dyDescent="0.35">
      <c r="B3" s="8"/>
      <c r="C3" s="8"/>
      <c r="D3" s="9"/>
      <c r="E3" s="9"/>
      <c r="F3" s="12"/>
      <c r="G3" s="259" t="s">
        <v>0</v>
      </c>
      <c r="H3" s="259"/>
      <c r="I3" s="259"/>
      <c r="J3" s="25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10"/>
      <c r="AL3" s="10"/>
      <c r="AM3" s="8"/>
      <c r="AN3" s="8"/>
    </row>
    <row r="4" spans="2:40" ht="15" customHeight="1" x14ac:dyDescent="0.35">
      <c r="B4" s="8"/>
      <c r="C4" s="8"/>
      <c r="D4" s="9"/>
      <c r="E4" s="9"/>
      <c r="F4" s="12"/>
      <c r="G4" s="259" t="s">
        <v>1</v>
      </c>
      <c r="H4" s="259"/>
      <c r="I4" s="259"/>
      <c r="J4" s="25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0"/>
      <c r="AI4" s="10"/>
      <c r="AJ4" s="10"/>
      <c r="AK4" s="10"/>
      <c r="AL4" s="10"/>
      <c r="AM4" s="8"/>
      <c r="AN4" s="8"/>
    </row>
    <row r="5" spans="2:40" ht="15" customHeight="1" x14ac:dyDescent="0.35">
      <c r="B5" s="8"/>
      <c r="C5" s="8"/>
      <c r="D5" s="9"/>
      <c r="E5" s="9"/>
      <c r="F5" s="12"/>
      <c r="G5" s="1"/>
      <c r="H5" s="1"/>
      <c r="I5" s="1"/>
      <c r="J5" s="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0"/>
      <c r="AI5" s="10"/>
      <c r="AJ5" s="10"/>
      <c r="AK5" s="10"/>
      <c r="AL5" s="10"/>
      <c r="AM5" s="8"/>
      <c r="AN5" s="8"/>
    </row>
    <row r="6" spans="2:40" ht="8.25" customHeight="1" x14ac:dyDescent="0.35">
      <c r="B6" s="8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3"/>
      <c r="AC6" s="8"/>
      <c r="AD6" s="8"/>
      <c r="AE6" s="8"/>
      <c r="AF6" s="8"/>
      <c r="AG6" s="8"/>
      <c r="AH6" s="10"/>
      <c r="AI6" s="10"/>
      <c r="AJ6" s="14"/>
      <c r="AK6" s="14"/>
      <c r="AL6" s="14"/>
      <c r="AM6" s="13"/>
      <c r="AN6" s="8"/>
    </row>
    <row r="7" spans="2:40" ht="5.25" customHeight="1" thickBot="1" x14ac:dyDescent="0.4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/>
      <c r="AI7" s="10"/>
      <c r="AJ7" s="10"/>
      <c r="AK7" s="10"/>
      <c r="AL7" s="10"/>
      <c r="AM7" s="8"/>
      <c r="AN7" s="8"/>
    </row>
    <row r="8" spans="2:40" x14ac:dyDescent="0.35">
      <c r="B8" s="8"/>
      <c r="C8" s="260"/>
      <c r="D8" s="261"/>
      <c r="E8" s="266" t="s">
        <v>2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72" t="s">
        <v>3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4"/>
      <c r="AG8" s="275" t="s">
        <v>4</v>
      </c>
      <c r="AH8" s="275"/>
      <c r="AI8" s="275"/>
      <c r="AJ8" s="275"/>
      <c r="AK8" s="275"/>
      <c r="AL8" s="275"/>
      <c r="AM8" s="276"/>
      <c r="AN8" s="8"/>
    </row>
    <row r="9" spans="2:40" x14ac:dyDescent="0.35">
      <c r="B9" s="8"/>
      <c r="C9" s="262"/>
      <c r="D9" s="263"/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81" t="s">
        <v>5</v>
      </c>
      <c r="V9" s="282"/>
      <c r="W9" s="281"/>
      <c r="X9" s="281"/>
      <c r="Y9" s="281"/>
      <c r="Z9" s="281"/>
      <c r="AA9" s="283" t="s">
        <v>6</v>
      </c>
      <c r="AB9" s="284"/>
      <c r="AC9" s="284"/>
      <c r="AD9" s="284"/>
      <c r="AE9" s="284"/>
      <c r="AF9" s="285"/>
      <c r="AG9" s="277"/>
      <c r="AH9" s="277"/>
      <c r="AI9" s="277"/>
      <c r="AJ9" s="277"/>
      <c r="AK9" s="277"/>
      <c r="AL9" s="277"/>
      <c r="AM9" s="278"/>
      <c r="AN9" s="8"/>
    </row>
    <row r="10" spans="2:40" ht="30.75" customHeight="1" thickBot="1" x14ac:dyDescent="0.4">
      <c r="B10" s="8"/>
      <c r="C10" s="264"/>
      <c r="D10" s="265"/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86" t="s">
        <v>7</v>
      </c>
      <c r="V10" s="287"/>
      <c r="W10" s="287"/>
      <c r="X10" s="288" t="s">
        <v>8</v>
      </c>
      <c r="Y10" s="288"/>
      <c r="Z10" s="288"/>
      <c r="AA10" s="288" t="s">
        <v>7</v>
      </c>
      <c r="AB10" s="304"/>
      <c r="AC10" s="288"/>
      <c r="AD10" s="288" t="s">
        <v>8</v>
      </c>
      <c r="AE10" s="288"/>
      <c r="AF10" s="288"/>
      <c r="AG10" s="279"/>
      <c r="AH10" s="279"/>
      <c r="AI10" s="279"/>
      <c r="AJ10" s="279"/>
      <c r="AK10" s="279"/>
      <c r="AL10" s="279"/>
      <c r="AM10" s="280"/>
      <c r="AN10" s="8"/>
    </row>
    <row r="11" spans="2:40" ht="15" thickBot="1" x14ac:dyDescent="0.4">
      <c r="B11" s="8"/>
      <c r="C11" s="305" t="s">
        <v>359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7"/>
      <c r="AN11" s="8"/>
    </row>
    <row r="12" spans="2:40" ht="15.5" x14ac:dyDescent="0.35">
      <c r="B12" s="8"/>
      <c r="C12" s="308" t="s">
        <v>9</v>
      </c>
      <c r="D12" s="311" t="s">
        <v>10</v>
      </c>
      <c r="E12" s="15">
        <v>1</v>
      </c>
      <c r="F12" s="313" t="s">
        <v>11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16">
        <v>1592</v>
      </c>
      <c r="V12" s="316"/>
      <c r="W12" s="317"/>
      <c r="X12" s="17">
        <v>1024</v>
      </c>
      <c r="Y12" s="318"/>
      <c r="Z12" s="319"/>
      <c r="AA12" s="16">
        <v>1593</v>
      </c>
      <c r="AB12" s="318"/>
      <c r="AC12" s="319"/>
      <c r="AD12" s="17">
        <v>1025</v>
      </c>
      <c r="AE12" s="289"/>
      <c r="AF12" s="320"/>
      <c r="AG12" s="16">
        <v>104</v>
      </c>
      <c r="AH12" s="289"/>
      <c r="AI12" s="290"/>
      <c r="AJ12" s="290"/>
      <c r="AK12" s="290"/>
      <c r="AL12" s="291"/>
      <c r="AM12" s="18" t="s">
        <v>12</v>
      </c>
      <c r="AN12" s="10"/>
    </row>
    <row r="13" spans="2:40" ht="15.5" x14ac:dyDescent="0.35">
      <c r="B13" s="8"/>
      <c r="C13" s="309"/>
      <c r="D13" s="312"/>
      <c r="E13" s="19">
        <v>2</v>
      </c>
      <c r="F13" s="292" t="s">
        <v>13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20">
        <v>1594</v>
      </c>
      <c r="V13" s="295"/>
      <c r="W13" s="296"/>
      <c r="X13" s="6">
        <v>1026</v>
      </c>
      <c r="Y13" s="297"/>
      <c r="Z13" s="298"/>
      <c r="AA13" s="20">
        <v>1595</v>
      </c>
      <c r="AB13" s="297"/>
      <c r="AC13" s="298"/>
      <c r="AD13" s="6">
        <v>1027</v>
      </c>
      <c r="AE13" s="299"/>
      <c r="AF13" s="300"/>
      <c r="AG13" s="20">
        <v>105</v>
      </c>
      <c r="AH13" s="301"/>
      <c r="AI13" s="302"/>
      <c r="AJ13" s="302"/>
      <c r="AK13" s="302"/>
      <c r="AL13" s="303"/>
      <c r="AM13" s="21" t="s">
        <v>12</v>
      </c>
      <c r="AN13" s="10"/>
    </row>
    <row r="14" spans="2:40" ht="15.5" x14ac:dyDescent="0.35">
      <c r="B14" s="8"/>
      <c r="C14" s="309"/>
      <c r="D14" s="312"/>
      <c r="E14" s="19">
        <v>3</v>
      </c>
      <c r="F14" s="321" t="s">
        <v>14</v>
      </c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3"/>
      <c r="V14" s="324"/>
      <c r="W14" s="324"/>
      <c r="X14" s="324"/>
      <c r="Y14" s="324"/>
      <c r="Z14" s="325"/>
      <c r="AA14" s="323"/>
      <c r="AB14" s="324"/>
      <c r="AC14" s="324"/>
      <c r="AD14" s="324"/>
      <c r="AE14" s="324"/>
      <c r="AF14" s="325"/>
      <c r="AG14" s="20">
        <v>106</v>
      </c>
      <c r="AH14" s="301"/>
      <c r="AI14" s="302"/>
      <c r="AJ14" s="302"/>
      <c r="AK14" s="302"/>
      <c r="AL14" s="303"/>
      <c r="AM14" s="21" t="s">
        <v>12</v>
      </c>
      <c r="AN14" s="10"/>
    </row>
    <row r="15" spans="2:40" ht="15.5" x14ac:dyDescent="0.35">
      <c r="B15" s="8"/>
      <c r="C15" s="309"/>
      <c r="D15" s="312"/>
      <c r="E15" s="19">
        <v>4</v>
      </c>
      <c r="F15" s="292" t="s">
        <v>15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4"/>
      <c r="U15" s="323"/>
      <c r="V15" s="324"/>
      <c r="W15" s="324"/>
      <c r="X15" s="324"/>
      <c r="Y15" s="324"/>
      <c r="Z15" s="325"/>
      <c r="AA15" s="1024">
        <v>1781</v>
      </c>
      <c r="AB15" s="1025"/>
      <c r="AC15" s="1026"/>
      <c r="AD15" s="6">
        <v>603</v>
      </c>
      <c r="AE15" s="299"/>
      <c r="AF15" s="300"/>
      <c r="AG15" s="20">
        <v>108</v>
      </c>
      <c r="AH15" s="301"/>
      <c r="AI15" s="302"/>
      <c r="AJ15" s="302"/>
      <c r="AK15" s="302"/>
      <c r="AL15" s="303"/>
      <c r="AM15" s="21" t="s">
        <v>12</v>
      </c>
      <c r="AN15" s="10"/>
    </row>
    <row r="16" spans="2:40" ht="15.5" x14ac:dyDescent="0.35">
      <c r="B16" s="8"/>
      <c r="C16" s="309"/>
      <c r="D16" s="312"/>
      <c r="E16" s="19">
        <v>5</v>
      </c>
      <c r="F16" s="292" t="s">
        <v>16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4"/>
      <c r="U16" s="20">
        <v>1721</v>
      </c>
      <c r="V16" s="295"/>
      <c r="W16" s="296"/>
      <c r="X16" s="20">
        <v>1722</v>
      </c>
      <c r="Y16" s="297"/>
      <c r="Z16" s="298"/>
      <c r="AA16" s="22">
        <v>1596</v>
      </c>
      <c r="AB16" s="297"/>
      <c r="AC16" s="298"/>
      <c r="AD16" s="6">
        <v>954</v>
      </c>
      <c r="AE16" s="299"/>
      <c r="AF16" s="300"/>
      <c r="AG16" s="20">
        <v>955</v>
      </c>
      <c r="AH16" s="301"/>
      <c r="AI16" s="302"/>
      <c r="AJ16" s="302"/>
      <c r="AK16" s="302"/>
      <c r="AL16" s="303"/>
      <c r="AM16" s="23" t="s">
        <v>12</v>
      </c>
      <c r="AN16" s="10"/>
    </row>
    <row r="17" spans="2:40" ht="15.5" x14ac:dyDescent="0.35">
      <c r="B17" s="8"/>
      <c r="C17" s="309"/>
      <c r="D17" s="312"/>
      <c r="E17" s="24">
        <v>6</v>
      </c>
      <c r="F17" s="326" t="s">
        <v>17</v>
      </c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25">
        <v>1597</v>
      </c>
      <c r="V17" s="329"/>
      <c r="W17" s="330"/>
      <c r="X17" s="25">
        <v>1598</v>
      </c>
      <c r="Y17" s="329"/>
      <c r="Z17" s="330"/>
      <c r="AA17" s="25">
        <v>1599</v>
      </c>
      <c r="AB17" s="329"/>
      <c r="AC17" s="330"/>
      <c r="AD17" s="25">
        <v>1631</v>
      </c>
      <c r="AE17" s="331"/>
      <c r="AF17" s="332"/>
      <c r="AG17" s="25">
        <v>1632</v>
      </c>
      <c r="AH17" s="301"/>
      <c r="AI17" s="302"/>
      <c r="AJ17" s="302"/>
      <c r="AK17" s="302"/>
      <c r="AL17" s="303"/>
      <c r="AM17" s="26" t="s">
        <v>12</v>
      </c>
      <c r="AN17" s="10"/>
    </row>
    <row r="18" spans="2:40" ht="15.5" x14ac:dyDescent="0.35">
      <c r="B18" s="8"/>
      <c r="C18" s="309"/>
      <c r="D18" s="312"/>
      <c r="E18" s="19">
        <v>7</v>
      </c>
      <c r="F18" s="292" t="s">
        <v>18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4"/>
      <c r="U18" s="323"/>
      <c r="V18" s="324"/>
      <c r="W18" s="324"/>
      <c r="X18" s="324"/>
      <c r="Y18" s="324"/>
      <c r="Z18" s="325"/>
      <c r="AA18" s="323"/>
      <c r="AB18" s="324"/>
      <c r="AC18" s="324"/>
      <c r="AD18" s="324"/>
      <c r="AE18" s="324"/>
      <c r="AF18" s="325"/>
      <c r="AG18" s="20">
        <v>110</v>
      </c>
      <c r="AH18" s="301"/>
      <c r="AI18" s="302"/>
      <c r="AJ18" s="302"/>
      <c r="AK18" s="302"/>
      <c r="AL18" s="303"/>
      <c r="AM18" s="21" t="s">
        <v>12</v>
      </c>
      <c r="AN18" s="10"/>
    </row>
    <row r="19" spans="2:40" ht="30" customHeight="1" x14ac:dyDescent="0.35">
      <c r="B19" s="8"/>
      <c r="C19" s="309"/>
      <c r="D19" s="312"/>
      <c r="E19" s="19">
        <v>8</v>
      </c>
      <c r="F19" s="292" t="s">
        <v>19</v>
      </c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4"/>
      <c r="U19" s="323"/>
      <c r="V19" s="324"/>
      <c r="W19" s="324"/>
      <c r="X19" s="324"/>
      <c r="Y19" s="324"/>
      <c r="Z19" s="325"/>
      <c r="AA19" s="323"/>
      <c r="AB19" s="324"/>
      <c r="AC19" s="324"/>
      <c r="AD19" s="6">
        <v>605</v>
      </c>
      <c r="AE19" s="299"/>
      <c r="AF19" s="300"/>
      <c r="AG19" s="20">
        <v>155</v>
      </c>
      <c r="AH19" s="301"/>
      <c r="AI19" s="302"/>
      <c r="AJ19" s="302"/>
      <c r="AK19" s="302"/>
      <c r="AL19" s="303"/>
      <c r="AM19" s="21" t="s">
        <v>12</v>
      </c>
      <c r="AN19" s="10"/>
    </row>
    <row r="20" spans="2:40" ht="15.5" x14ac:dyDescent="0.35">
      <c r="B20" s="8"/>
      <c r="C20" s="309"/>
      <c r="D20" s="312"/>
      <c r="E20" s="19">
        <v>9</v>
      </c>
      <c r="F20" s="292" t="s">
        <v>20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4"/>
      <c r="U20" s="6">
        <v>1633</v>
      </c>
      <c r="V20" s="295"/>
      <c r="W20" s="296"/>
      <c r="X20" s="6">
        <v>1105</v>
      </c>
      <c r="Y20" s="295"/>
      <c r="Z20" s="296"/>
      <c r="AA20" s="6">
        <v>1634</v>
      </c>
      <c r="AB20" s="295"/>
      <c r="AC20" s="296"/>
      <c r="AD20" s="25">
        <v>606</v>
      </c>
      <c r="AE20" s="295"/>
      <c r="AF20" s="296"/>
      <c r="AG20" s="20">
        <v>152</v>
      </c>
      <c r="AH20" s="301"/>
      <c r="AI20" s="302"/>
      <c r="AJ20" s="302"/>
      <c r="AK20" s="302"/>
      <c r="AL20" s="303"/>
      <c r="AM20" s="21" t="s">
        <v>12</v>
      </c>
      <c r="AN20" s="10"/>
    </row>
    <row r="21" spans="2:40" ht="15.5" x14ac:dyDescent="0.35">
      <c r="B21" s="8"/>
      <c r="C21" s="309"/>
      <c r="D21" s="312"/>
      <c r="E21" s="19">
        <v>10</v>
      </c>
      <c r="F21" s="321" t="s">
        <v>21</v>
      </c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36"/>
      <c r="U21" s="323"/>
      <c r="V21" s="324"/>
      <c r="W21" s="324"/>
      <c r="X21" s="324"/>
      <c r="Y21" s="324"/>
      <c r="Z21" s="325"/>
      <c r="AA21" s="6">
        <v>1635</v>
      </c>
      <c r="AB21" s="299"/>
      <c r="AC21" s="300"/>
      <c r="AD21" s="6">
        <v>1031</v>
      </c>
      <c r="AE21" s="295"/>
      <c r="AF21" s="296"/>
      <c r="AG21" s="20">
        <v>1032</v>
      </c>
      <c r="AH21" s="301"/>
      <c r="AI21" s="302"/>
      <c r="AJ21" s="302"/>
      <c r="AK21" s="302"/>
      <c r="AL21" s="303"/>
      <c r="AM21" s="21" t="s">
        <v>12</v>
      </c>
      <c r="AN21" s="10"/>
    </row>
    <row r="22" spans="2:40" ht="15.5" x14ac:dyDescent="0.35">
      <c r="B22" s="8"/>
      <c r="C22" s="309"/>
      <c r="D22" s="312"/>
      <c r="E22" s="19">
        <v>11</v>
      </c>
      <c r="F22" s="321" t="s">
        <v>22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36"/>
      <c r="AG22" s="20">
        <v>1104</v>
      </c>
      <c r="AH22" s="301"/>
      <c r="AI22" s="302"/>
      <c r="AJ22" s="302"/>
      <c r="AK22" s="302"/>
      <c r="AL22" s="303"/>
      <c r="AM22" s="21" t="s">
        <v>12</v>
      </c>
      <c r="AN22" s="10"/>
    </row>
    <row r="23" spans="2:40" ht="31.5" customHeight="1" x14ac:dyDescent="0.35">
      <c r="B23" s="8"/>
      <c r="C23" s="309"/>
      <c r="D23" s="312"/>
      <c r="E23" s="19">
        <v>12</v>
      </c>
      <c r="F23" s="321" t="s">
        <v>23</v>
      </c>
      <c r="G23" s="322"/>
      <c r="H23" s="322"/>
      <c r="I23" s="322"/>
      <c r="J23" s="322"/>
      <c r="K23" s="322"/>
      <c r="L23" s="322"/>
      <c r="M23" s="322"/>
      <c r="N23" s="336"/>
      <c r="O23" s="27">
        <v>1098</v>
      </c>
      <c r="P23" s="346"/>
      <c r="Q23" s="346"/>
      <c r="R23" s="346"/>
      <c r="S23" s="346"/>
      <c r="T23" s="346"/>
      <c r="U23" s="321" t="s">
        <v>419</v>
      </c>
      <c r="V23" s="322"/>
      <c r="W23" s="322"/>
      <c r="X23" s="322"/>
      <c r="Y23" s="322"/>
      <c r="Z23" s="336"/>
      <c r="AA23" s="28">
        <v>1030</v>
      </c>
      <c r="AB23" s="299"/>
      <c r="AC23" s="347"/>
      <c r="AD23" s="347"/>
      <c r="AE23" s="347"/>
      <c r="AF23" s="300"/>
      <c r="AG23" s="6">
        <v>161</v>
      </c>
      <c r="AH23" s="301"/>
      <c r="AI23" s="302"/>
      <c r="AJ23" s="302"/>
      <c r="AK23" s="302"/>
      <c r="AL23" s="303"/>
      <c r="AM23" s="21" t="s">
        <v>12</v>
      </c>
      <c r="AN23" s="10"/>
    </row>
    <row r="24" spans="2:40" ht="15.5" x14ac:dyDescent="0.35">
      <c r="B24" s="8"/>
      <c r="C24" s="309"/>
      <c r="D24" s="312"/>
      <c r="E24" s="29">
        <v>13</v>
      </c>
      <c r="F24" s="1021" t="s">
        <v>24</v>
      </c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  <c r="R24" s="1022"/>
      <c r="S24" s="1022"/>
      <c r="T24" s="1022"/>
      <c r="U24" s="1022"/>
      <c r="V24" s="1022"/>
      <c r="W24" s="1022"/>
      <c r="X24" s="1022"/>
      <c r="Y24" s="1022"/>
      <c r="Z24" s="1022"/>
      <c r="AA24" s="1022"/>
      <c r="AB24" s="1022"/>
      <c r="AC24" s="1022"/>
      <c r="AD24" s="1022"/>
      <c r="AE24" s="1022"/>
      <c r="AF24" s="1023"/>
      <c r="AG24" s="6">
        <v>1774</v>
      </c>
      <c r="AH24" s="301"/>
      <c r="AI24" s="302"/>
      <c r="AJ24" s="302"/>
      <c r="AK24" s="302"/>
      <c r="AL24" s="303"/>
      <c r="AM24" s="21" t="s">
        <v>12</v>
      </c>
      <c r="AN24" s="10"/>
    </row>
    <row r="25" spans="2:40" ht="32.25" customHeight="1" thickBot="1" x14ac:dyDescent="0.4">
      <c r="B25" s="8"/>
      <c r="C25" s="309"/>
      <c r="D25" s="312"/>
      <c r="E25" s="31">
        <v>14</v>
      </c>
      <c r="F25" s="326" t="s">
        <v>25</v>
      </c>
      <c r="G25" s="327"/>
      <c r="H25" s="327"/>
      <c r="I25" s="327"/>
      <c r="J25" s="327"/>
      <c r="K25" s="327"/>
      <c r="L25" s="327"/>
      <c r="M25" s="327"/>
      <c r="N25" s="328"/>
      <c r="O25" s="32">
        <v>159</v>
      </c>
      <c r="P25" s="354"/>
      <c r="Q25" s="355"/>
      <c r="R25" s="355"/>
      <c r="S25" s="355"/>
      <c r="T25" s="355"/>
      <c r="U25" s="326" t="s">
        <v>26</v>
      </c>
      <c r="V25" s="327"/>
      <c r="W25" s="327"/>
      <c r="X25" s="327"/>
      <c r="Y25" s="327"/>
      <c r="Z25" s="328"/>
      <c r="AA25" s="25">
        <v>748</v>
      </c>
      <c r="AB25" s="356"/>
      <c r="AC25" s="357"/>
      <c r="AD25" s="357"/>
      <c r="AE25" s="357"/>
      <c r="AF25" s="358"/>
      <c r="AG25" s="25">
        <v>749</v>
      </c>
      <c r="AH25" s="359"/>
      <c r="AI25" s="360"/>
      <c r="AJ25" s="360"/>
      <c r="AK25" s="360"/>
      <c r="AL25" s="361"/>
      <c r="AM25" s="33" t="s">
        <v>12</v>
      </c>
      <c r="AN25" s="10"/>
    </row>
    <row r="26" spans="2:40" ht="15.5" x14ac:dyDescent="0.35">
      <c r="B26" s="8"/>
      <c r="C26" s="309"/>
      <c r="D26" s="337" t="s">
        <v>27</v>
      </c>
      <c r="E26" s="34">
        <v>15</v>
      </c>
      <c r="F26" s="340" t="s">
        <v>360</v>
      </c>
      <c r="G26" s="341"/>
      <c r="H26" s="341"/>
      <c r="I26" s="341"/>
      <c r="J26" s="341"/>
      <c r="K26" s="341"/>
      <c r="L26" s="341"/>
      <c r="M26" s="341"/>
      <c r="N26" s="342"/>
      <c r="O26" s="35">
        <v>166</v>
      </c>
      <c r="P26" s="343"/>
      <c r="Q26" s="343"/>
      <c r="R26" s="343"/>
      <c r="S26" s="343"/>
      <c r="T26" s="343"/>
      <c r="U26" s="340" t="s">
        <v>28</v>
      </c>
      <c r="V26" s="341"/>
      <c r="W26" s="341"/>
      <c r="X26" s="341"/>
      <c r="Y26" s="341"/>
      <c r="Z26" s="342"/>
      <c r="AA26" s="17">
        <v>907</v>
      </c>
      <c r="AB26" s="344"/>
      <c r="AC26" s="345"/>
      <c r="AD26" s="345"/>
      <c r="AE26" s="345"/>
      <c r="AF26" s="320"/>
      <c r="AG26" s="17">
        <v>764</v>
      </c>
      <c r="AH26" s="289"/>
      <c r="AI26" s="290"/>
      <c r="AJ26" s="290"/>
      <c r="AK26" s="290"/>
      <c r="AL26" s="291"/>
      <c r="AM26" s="18" t="s">
        <v>29</v>
      </c>
      <c r="AN26" s="10"/>
    </row>
    <row r="27" spans="2:40" ht="15.5" x14ac:dyDescent="0.35">
      <c r="B27" s="8"/>
      <c r="C27" s="309"/>
      <c r="D27" s="338"/>
      <c r="E27" s="36">
        <v>16</v>
      </c>
      <c r="F27" s="321" t="s">
        <v>361</v>
      </c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36"/>
      <c r="AG27" s="6">
        <v>169</v>
      </c>
      <c r="AH27" s="301"/>
      <c r="AI27" s="302"/>
      <c r="AJ27" s="302"/>
      <c r="AK27" s="302"/>
      <c r="AL27" s="303"/>
      <c r="AM27" s="21" t="s">
        <v>29</v>
      </c>
      <c r="AN27" s="10"/>
    </row>
    <row r="28" spans="2:40" ht="15.5" x14ac:dyDescent="0.35">
      <c r="B28" s="8"/>
      <c r="C28" s="309"/>
      <c r="D28" s="338"/>
      <c r="E28" s="36">
        <v>17</v>
      </c>
      <c r="F28" s="351" t="s">
        <v>362</v>
      </c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3"/>
      <c r="AG28" s="6">
        <v>158</v>
      </c>
      <c r="AH28" s="301">
        <f>SUM(AH12:AL25)-SUM(AH26:AL27)</f>
        <v>0</v>
      </c>
      <c r="AI28" s="302"/>
      <c r="AJ28" s="302"/>
      <c r="AK28" s="302"/>
      <c r="AL28" s="303"/>
      <c r="AM28" s="21" t="s">
        <v>30</v>
      </c>
      <c r="AN28" s="10"/>
    </row>
    <row r="29" spans="2:40" ht="15.5" x14ac:dyDescent="0.35">
      <c r="B29" s="8"/>
      <c r="C29" s="309"/>
      <c r="D29" s="338"/>
      <c r="E29" s="36">
        <v>18</v>
      </c>
      <c r="F29" s="321" t="s">
        <v>31</v>
      </c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36"/>
      <c r="AG29" s="6">
        <v>111</v>
      </c>
      <c r="AH29" s="301"/>
      <c r="AI29" s="302"/>
      <c r="AJ29" s="302"/>
      <c r="AK29" s="302"/>
      <c r="AL29" s="303"/>
      <c r="AM29" s="23" t="s">
        <v>29</v>
      </c>
      <c r="AN29" s="10"/>
    </row>
    <row r="30" spans="2:40" ht="30" customHeight="1" x14ac:dyDescent="0.35">
      <c r="B30" s="8"/>
      <c r="C30" s="309"/>
      <c r="D30" s="338"/>
      <c r="E30" s="36">
        <v>19</v>
      </c>
      <c r="F30" s="321" t="s">
        <v>32</v>
      </c>
      <c r="G30" s="322"/>
      <c r="H30" s="322"/>
      <c r="I30" s="322"/>
      <c r="J30" s="322"/>
      <c r="K30" s="322"/>
      <c r="L30" s="322"/>
      <c r="M30" s="322"/>
      <c r="N30" s="336"/>
      <c r="O30" s="27">
        <v>750</v>
      </c>
      <c r="P30" s="346"/>
      <c r="Q30" s="346"/>
      <c r="R30" s="346"/>
      <c r="S30" s="346"/>
      <c r="T30" s="346"/>
      <c r="U30" s="321" t="s">
        <v>33</v>
      </c>
      <c r="V30" s="322"/>
      <c r="W30" s="322"/>
      <c r="X30" s="322"/>
      <c r="Y30" s="322"/>
      <c r="Z30" s="336"/>
      <c r="AA30" s="28">
        <v>740</v>
      </c>
      <c r="AB30" s="299"/>
      <c r="AC30" s="347"/>
      <c r="AD30" s="347"/>
      <c r="AE30" s="347"/>
      <c r="AF30" s="300"/>
      <c r="AG30" s="6">
        <v>751</v>
      </c>
      <c r="AH30" s="301"/>
      <c r="AI30" s="302"/>
      <c r="AJ30" s="302"/>
      <c r="AK30" s="302"/>
      <c r="AL30" s="303"/>
      <c r="AM30" s="21" t="s">
        <v>29</v>
      </c>
      <c r="AN30" s="10"/>
    </row>
    <row r="31" spans="2:40" ht="16" thickBot="1" x14ac:dyDescent="0.4">
      <c r="B31" s="8"/>
      <c r="C31" s="309"/>
      <c r="D31" s="339"/>
      <c r="E31" s="37">
        <v>20</v>
      </c>
      <c r="F31" s="362" t="s">
        <v>34</v>
      </c>
      <c r="G31" s="363"/>
      <c r="H31" s="363"/>
      <c r="I31" s="363"/>
      <c r="J31" s="363"/>
      <c r="K31" s="363"/>
      <c r="L31" s="363"/>
      <c r="M31" s="363"/>
      <c r="N31" s="364"/>
      <c r="O31" s="38">
        <v>822</v>
      </c>
      <c r="P31" s="348"/>
      <c r="Q31" s="349"/>
      <c r="R31" s="349"/>
      <c r="S31" s="349"/>
      <c r="T31" s="350"/>
      <c r="U31" s="362" t="s">
        <v>35</v>
      </c>
      <c r="V31" s="363"/>
      <c r="W31" s="363"/>
      <c r="X31" s="363"/>
      <c r="Y31" s="363"/>
      <c r="Z31" s="364"/>
      <c r="AA31" s="38">
        <v>765</v>
      </c>
      <c r="AB31" s="348"/>
      <c r="AC31" s="349"/>
      <c r="AD31" s="349"/>
      <c r="AE31" s="349"/>
      <c r="AF31" s="350"/>
      <c r="AG31" s="38">
        <v>766</v>
      </c>
      <c r="AH31" s="365"/>
      <c r="AI31" s="366"/>
      <c r="AJ31" s="366"/>
      <c r="AK31" s="366"/>
      <c r="AL31" s="367"/>
      <c r="AM31" s="39" t="s">
        <v>29</v>
      </c>
      <c r="AN31" s="10"/>
    </row>
    <row r="32" spans="2:40" ht="16" thickBot="1" x14ac:dyDescent="0.4">
      <c r="B32" s="8"/>
      <c r="C32" s="310"/>
      <c r="D32" s="40"/>
      <c r="E32" s="41">
        <v>21</v>
      </c>
      <c r="F32" s="368" t="s">
        <v>363</v>
      </c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70"/>
      <c r="AG32" s="42">
        <v>170</v>
      </c>
      <c r="AH32" s="371">
        <f>MAX(+AH28-SUM(AH29:AL31),0)</f>
        <v>0</v>
      </c>
      <c r="AI32" s="372"/>
      <c r="AJ32" s="372"/>
      <c r="AK32" s="372"/>
      <c r="AL32" s="373"/>
      <c r="AM32" s="43" t="s">
        <v>30</v>
      </c>
      <c r="AN32" s="10"/>
    </row>
    <row r="33" spans="2:40" ht="15.5" x14ac:dyDescent="0.35">
      <c r="B33" s="8"/>
      <c r="C33" s="374" t="s">
        <v>36</v>
      </c>
      <c r="D33" s="44"/>
      <c r="E33" s="45">
        <v>22</v>
      </c>
      <c r="F33" s="377" t="s">
        <v>37</v>
      </c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28">
        <v>157</v>
      </c>
      <c r="AH33" s="378">
        <f>+ROUND(AH32*VLOOKUP(AH32,'Tabla IGC AT2022'!$A$7:$D$14,3,TRUE)-VLOOKUP(AH32,'Tabla IGC AT2022'!$A$7:$D$14,4,TRUE),0)</f>
        <v>0</v>
      </c>
      <c r="AI33" s="379"/>
      <c r="AJ33" s="46" t="s">
        <v>12</v>
      </c>
      <c r="AK33" s="380"/>
      <c r="AL33" s="381"/>
      <c r="AM33" s="47"/>
      <c r="AN33" s="10"/>
    </row>
    <row r="34" spans="2:40" ht="15.5" x14ac:dyDescent="0.35">
      <c r="B34" s="8"/>
      <c r="C34" s="375"/>
      <c r="D34" s="48"/>
      <c r="E34" s="49">
        <v>23</v>
      </c>
      <c r="F34" s="382" t="s">
        <v>38</v>
      </c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6">
        <v>1017</v>
      </c>
      <c r="AH34" s="301"/>
      <c r="AI34" s="303"/>
      <c r="AJ34" s="50" t="s">
        <v>12</v>
      </c>
      <c r="AK34" s="3"/>
      <c r="AL34" s="51"/>
      <c r="AM34" s="47"/>
      <c r="AN34" s="8"/>
    </row>
    <row r="35" spans="2:40" ht="15.5" x14ac:dyDescent="0.35">
      <c r="B35" s="8"/>
      <c r="C35" s="375"/>
      <c r="D35" s="48"/>
      <c r="E35" s="49">
        <v>24</v>
      </c>
      <c r="F35" s="321" t="s">
        <v>39</v>
      </c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6">
        <v>1033</v>
      </c>
      <c r="AH35" s="301"/>
      <c r="AI35" s="303"/>
      <c r="AJ35" s="50" t="s">
        <v>12</v>
      </c>
      <c r="AK35" s="3"/>
      <c r="AL35" s="51"/>
      <c r="AM35" s="47"/>
      <c r="AN35" s="8"/>
    </row>
    <row r="36" spans="2:40" ht="15.5" x14ac:dyDescent="0.35">
      <c r="B36" s="8"/>
      <c r="C36" s="375"/>
      <c r="D36" s="48"/>
      <c r="E36" s="49">
        <v>25</v>
      </c>
      <c r="F36" s="382" t="s">
        <v>40</v>
      </c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6">
        <v>201</v>
      </c>
      <c r="AH36" s="301"/>
      <c r="AI36" s="303"/>
      <c r="AJ36" s="50" t="s">
        <v>12</v>
      </c>
      <c r="AK36" s="3"/>
      <c r="AL36" s="51"/>
      <c r="AM36" s="47"/>
      <c r="AN36" s="8"/>
    </row>
    <row r="37" spans="2:40" ht="15.5" x14ac:dyDescent="0.35">
      <c r="B37" s="8"/>
      <c r="C37" s="375"/>
      <c r="D37" s="48"/>
      <c r="E37" s="49">
        <v>26</v>
      </c>
      <c r="F37" s="321" t="s">
        <v>41</v>
      </c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6">
        <v>1035</v>
      </c>
      <c r="AH37" s="301"/>
      <c r="AI37" s="303"/>
      <c r="AJ37" s="50" t="s">
        <v>12</v>
      </c>
      <c r="AK37" s="3"/>
      <c r="AL37" s="51"/>
      <c r="AM37" s="47"/>
      <c r="AN37" s="8"/>
    </row>
    <row r="38" spans="2:40" ht="15.5" x14ac:dyDescent="0.35">
      <c r="B38" s="8"/>
      <c r="C38" s="375"/>
      <c r="D38" s="48"/>
      <c r="E38" s="49">
        <v>27</v>
      </c>
      <c r="F38" s="382" t="s">
        <v>364</v>
      </c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6">
        <v>910</v>
      </c>
      <c r="AH38" s="301"/>
      <c r="AI38" s="303"/>
      <c r="AJ38" s="50" t="s">
        <v>12</v>
      </c>
      <c r="AK38" s="3"/>
      <c r="AL38" s="51"/>
      <c r="AM38" s="47"/>
      <c r="AN38" s="8"/>
    </row>
    <row r="39" spans="2:40" ht="15.5" x14ac:dyDescent="0.35">
      <c r="B39" s="8"/>
      <c r="C39" s="375"/>
      <c r="D39" s="48"/>
      <c r="E39" s="52">
        <v>28</v>
      </c>
      <c r="F39" s="1028" t="s">
        <v>42</v>
      </c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1029"/>
      <c r="V39" s="1029"/>
      <c r="W39" s="1029"/>
      <c r="X39" s="1029"/>
      <c r="Y39" s="1029"/>
      <c r="Z39" s="1029"/>
      <c r="AA39" s="1029"/>
      <c r="AB39" s="1029"/>
      <c r="AC39" s="1029"/>
      <c r="AD39" s="1029"/>
      <c r="AE39" s="1029"/>
      <c r="AF39" s="1030"/>
      <c r="AG39" s="1031">
        <v>1036</v>
      </c>
      <c r="AH39" s="1032"/>
      <c r="AI39" s="1033"/>
      <c r="AJ39" s="1027" t="s">
        <v>29</v>
      </c>
      <c r="AK39" s="3"/>
      <c r="AL39" s="51"/>
      <c r="AM39" s="47"/>
      <c r="AN39" s="8"/>
    </row>
    <row r="40" spans="2:40" ht="15.5" x14ac:dyDescent="0.35">
      <c r="B40" s="8"/>
      <c r="C40" s="375"/>
      <c r="D40" s="48"/>
      <c r="E40" s="36">
        <v>29</v>
      </c>
      <c r="F40" s="383" t="s">
        <v>365</v>
      </c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6">
        <v>1101</v>
      </c>
      <c r="AH40" s="301"/>
      <c r="AI40" s="303"/>
      <c r="AJ40" s="50" t="s">
        <v>29</v>
      </c>
      <c r="AK40" s="3"/>
      <c r="AL40" s="51"/>
      <c r="AM40" s="47"/>
      <c r="AN40" s="8"/>
    </row>
    <row r="41" spans="2:40" ht="15.5" x14ac:dyDescent="0.35">
      <c r="B41" s="8"/>
      <c r="C41" s="375"/>
      <c r="D41" s="48"/>
      <c r="E41" s="49">
        <v>30</v>
      </c>
      <c r="F41" s="382" t="s">
        <v>43</v>
      </c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6">
        <v>135</v>
      </c>
      <c r="AH41" s="301"/>
      <c r="AI41" s="303"/>
      <c r="AJ41" s="53" t="s">
        <v>29</v>
      </c>
      <c r="AK41" s="3"/>
      <c r="AL41" s="51"/>
      <c r="AM41" s="47"/>
      <c r="AN41" s="8"/>
    </row>
    <row r="42" spans="2:40" ht="15.5" x14ac:dyDescent="0.35">
      <c r="B42" s="8"/>
      <c r="C42" s="375"/>
      <c r="D42" s="48"/>
      <c r="E42" s="36">
        <v>31</v>
      </c>
      <c r="F42" s="382" t="s">
        <v>366</v>
      </c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6">
        <v>136</v>
      </c>
      <c r="AH42" s="301"/>
      <c r="AI42" s="303"/>
      <c r="AJ42" s="53" t="s">
        <v>29</v>
      </c>
      <c r="AK42" s="3"/>
      <c r="AL42" s="51"/>
      <c r="AM42" s="47"/>
      <c r="AN42" s="8"/>
    </row>
    <row r="43" spans="2:40" ht="15.5" x14ac:dyDescent="0.35">
      <c r="B43" s="8"/>
      <c r="C43" s="375"/>
      <c r="D43" s="48"/>
      <c r="E43" s="36">
        <v>32</v>
      </c>
      <c r="F43" s="382" t="s">
        <v>44</v>
      </c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6">
        <v>176</v>
      </c>
      <c r="AH43" s="301"/>
      <c r="AI43" s="303"/>
      <c r="AJ43" s="53" t="s">
        <v>29</v>
      </c>
      <c r="AK43" s="3"/>
      <c r="AL43" s="51"/>
      <c r="AM43" s="47"/>
      <c r="AN43" s="8"/>
    </row>
    <row r="44" spans="2:40" ht="15.5" x14ac:dyDescent="0.35">
      <c r="B44" s="8"/>
      <c r="C44" s="375"/>
      <c r="D44" s="48"/>
      <c r="E44" s="49">
        <v>33</v>
      </c>
      <c r="F44" s="382" t="s">
        <v>45</v>
      </c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6">
        <v>752</v>
      </c>
      <c r="AH44" s="301"/>
      <c r="AI44" s="303"/>
      <c r="AJ44" s="53" t="s">
        <v>29</v>
      </c>
      <c r="AK44" s="3"/>
      <c r="AL44" s="51"/>
      <c r="AM44" s="47"/>
      <c r="AN44" s="8"/>
    </row>
    <row r="45" spans="2:40" ht="15.5" x14ac:dyDescent="0.35">
      <c r="B45" s="8"/>
      <c r="C45" s="375"/>
      <c r="D45" s="48"/>
      <c r="E45" s="49">
        <v>34</v>
      </c>
      <c r="F45" s="382" t="s">
        <v>46</v>
      </c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6">
        <v>608</v>
      </c>
      <c r="AH45" s="301"/>
      <c r="AI45" s="303"/>
      <c r="AJ45" s="53" t="s">
        <v>29</v>
      </c>
      <c r="AK45" s="3"/>
      <c r="AL45" s="51"/>
      <c r="AM45" s="47"/>
      <c r="AN45" s="8"/>
    </row>
    <row r="46" spans="2:40" ht="15.5" x14ac:dyDescent="0.35">
      <c r="B46" s="8"/>
      <c r="C46" s="375"/>
      <c r="D46" s="48"/>
      <c r="E46" s="36">
        <v>35</v>
      </c>
      <c r="F46" s="382" t="s">
        <v>47</v>
      </c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6">
        <v>1636</v>
      </c>
      <c r="AH46" s="384"/>
      <c r="AI46" s="385"/>
      <c r="AJ46" s="53" t="s">
        <v>29</v>
      </c>
      <c r="AK46" s="54"/>
      <c r="AL46" s="51"/>
      <c r="AM46" s="47"/>
      <c r="AN46" s="8"/>
    </row>
    <row r="47" spans="2:40" ht="15.5" x14ac:dyDescent="0.35">
      <c r="B47" s="8"/>
      <c r="C47" s="375"/>
      <c r="D47" s="48"/>
      <c r="E47" s="36">
        <v>36</v>
      </c>
      <c r="F47" s="382" t="s">
        <v>48</v>
      </c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6">
        <v>1637</v>
      </c>
      <c r="AH47" s="384"/>
      <c r="AI47" s="385"/>
      <c r="AJ47" s="53" t="s">
        <v>29</v>
      </c>
      <c r="AK47" s="54"/>
      <c r="AL47" s="51"/>
      <c r="AM47" s="47"/>
      <c r="AN47" s="8"/>
    </row>
    <row r="48" spans="2:40" ht="15.5" x14ac:dyDescent="0.35">
      <c r="B48" s="8"/>
      <c r="C48" s="375"/>
      <c r="D48" s="48"/>
      <c r="E48" s="49">
        <v>37</v>
      </c>
      <c r="F48" s="382" t="s">
        <v>367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6">
        <v>1638</v>
      </c>
      <c r="AH48" s="384"/>
      <c r="AI48" s="385"/>
      <c r="AJ48" s="53" t="s">
        <v>29</v>
      </c>
      <c r="AK48" s="54"/>
      <c r="AL48" s="51"/>
      <c r="AM48" s="47"/>
      <c r="AN48" s="8"/>
    </row>
    <row r="49" spans="2:40" ht="15.5" x14ac:dyDescent="0.35">
      <c r="B49" s="8"/>
      <c r="C49" s="375"/>
      <c r="D49" s="48"/>
      <c r="E49" s="49">
        <v>38</v>
      </c>
      <c r="F49" s="382" t="s">
        <v>49</v>
      </c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6">
        <v>895</v>
      </c>
      <c r="AH49" s="301"/>
      <c r="AI49" s="303"/>
      <c r="AJ49" s="53" t="s">
        <v>29</v>
      </c>
      <c r="AK49" s="3"/>
      <c r="AL49" s="51"/>
      <c r="AM49" s="47"/>
      <c r="AN49" s="8"/>
    </row>
    <row r="50" spans="2:40" ht="15.5" x14ac:dyDescent="0.35">
      <c r="B50" s="8"/>
      <c r="C50" s="375"/>
      <c r="D50" s="48"/>
      <c r="E50" s="36">
        <v>39</v>
      </c>
      <c r="F50" s="382" t="s">
        <v>50</v>
      </c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6">
        <v>867</v>
      </c>
      <c r="AH50" s="301"/>
      <c r="AI50" s="303"/>
      <c r="AJ50" s="53" t="s">
        <v>29</v>
      </c>
      <c r="AK50" s="3"/>
      <c r="AL50" s="51"/>
      <c r="AM50" s="47"/>
      <c r="AN50" s="8"/>
    </row>
    <row r="51" spans="2:40" ht="15.5" x14ac:dyDescent="0.35">
      <c r="B51" s="8"/>
      <c r="C51" s="375"/>
      <c r="D51" s="48"/>
      <c r="E51" s="36">
        <v>40</v>
      </c>
      <c r="F51" s="382" t="s">
        <v>51</v>
      </c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6">
        <v>609</v>
      </c>
      <c r="AH51" s="301"/>
      <c r="AI51" s="303"/>
      <c r="AJ51" s="53" t="s">
        <v>29</v>
      </c>
      <c r="AK51" s="3"/>
      <c r="AL51" s="51"/>
      <c r="AM51" s="47"/>
      <c r="AN51" s="8"/>
    </row>
    <row r="52" spans="2:40" ht="15.5" x14ac:dyDescent="0.35">
      <c r="B52" s="8"/>
      <c r="C52" s="375"/>
      <c r="D52" s="48"/>
      <c r="E52" s="49">
        <v>41</v>
      </c>
      <c r="F52" s="382" t="s">
        <v>52</v>
      </c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6">
        <v>1639</v>
      </c>
      <c r="AH52" s="384"/>
      <c r="AI52" s="385"/>
      <c r="AJ52" s="53" t="s">
        <v>29</v>
      </c>
      <c r="AK52" s="3"/>
      <c r="AL52" s="51"/>
      <c r="AM52" s="47"/>
      <c r="AN52" s="8"/>
    </row>
    <row r="53" spans="2:40" ht="15.5" x14ac:dyDescent="0.35">
      <c r="B53" s="8"/>
      <c r="C53" s="375"/>
      <c r="D53" s="48"/>
      <c r="E53" s="49">
        <v>42</v>
      </c>
      <c r="F53" s="382" t="s">
        <v>53</v>
      </c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6">
        <v>1018</v>
      </c>
      <c r="AH53" s="301"/>
      <c r="AI53" s="303"/>
      <c r="AJ53" s="53" t="s">
        <v>29</v>
      </c>
      <c r="AK53" s="55"/>
      <c r="AL53" s="51"/>
      <c r="AM53" s="47"/>
      <c r="AN53" s="8"/>
    </row>
    <row r="54" spans="2:40" ht="15.5" x14ac:dyDescent="0.35">
      <c r="B54" s="8"/>
      <c r="C54" s="375"/>
      <c r="D54" s="48"/>
      <c r="E54" s="36">
        <v>43</v>
      </c>
      <c r="F54" s="382" t="s">
        <v>54</v>
      </c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6">
        <v>162</v>
      </c>
      <c r="AH54" s="301"/>
      <c r="AI54" s="303"/>
      <c r="AJ54" s="53" t="s">
        <v>29</v>
      </c>
      <c r="AK54" s="3"/>
      <c r="AL54" s="51"/>
      <c r="AM54" s="47"/>
      <c r="AN54" s="8"/>
    </row>
    <row r="55" spans="2:40" ht="15.5" x14ac:dyDescent="0.35">
      <c r="B55" s="8"/>
      <c r="C55" s="375"/>
      <c r="D55" s="48"/>
      <c r="E55" s="36">
        <v>44</v>
      </c>
      <c r="F55" s="382" t="s">
        <v>55</v>
      </c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6">
        <v>174</v>
      </c>
      <c r="AH55" s="301"/>
      <c r="AI55" s="303"/>
      <c r="AJ55" s="53" t="s">
        <v>29</v>
      </c>
      <c r="AK55" s="3"/>
      <c r="AL55" s="51"/>
      <c r="AM55" s="47"/>
      <c r="AN55" s="8"/>
    </row>
    <row r="56" spans="2:40" ht="15.5" x14ac:dyDescent="0.35">
      <c r="B56" s="8"/>
      <c r="C56" s="375"/>
      <c r="D56" s="48"/>
      <c r="E56" s="49">
        <v>45</v>
      </c>
      <c r="F56" s="382" t="s">
        <v>56</v>
      </c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6">
        <v>610</v>
      </c>
      <c r="AH56" s="301"/>
      <c r="AI56" s="303"/>
      <c r="AJ56" s="53" t="s">
        <v>29</v>
      </c>
      <c r="AK56" s="3"/>
      <c r="AL56" s="51"/>
      <c r="AM56" s="47"/>
      <c r="AN56" s="8"/>
    </row>
    <row r="57" spans="2:40" ht="15.5" x14ac:dyDescent="0.35">
      <c r="B57" s="8"/>
      <c r="C57" s="375"/>
      <c r="D57" s="48"/>
      <c r="E57" s="49">
        <v>46</v>
      </c>
      <c r="F57" s="382" t="s">
        <v>57</v>
      </c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6">
        <v>746</v>
      </c>
      <c r="AH57" s="301"/>
      <c r="AI57" s="303"/>
      <c r="AJ57" s="53" t="s">
        <v>29</v>
      </c>
      <c r="AK57" s="55"/>
      <c r="AL57" s="51"/>
      <c r="AM57" s="47"/>
      <c r="AN57" s="8"/>
    </row>
    <row r="58" spans="2:40" ht="15.5" x14ac:dyDescent="0.35">
      <c r="B58" s="8"/>
      <c r="C58" s="375"/>
      <c r="D58" s="48"/>
      <c r="E58" s="36">
        <v>47</v>
      </c>
      <c r="F58" s="382" t="s">
        <v>58</v>
      </c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6">
        <v>866</v>
      </c>
      <c r="AH58" s="301"/>
      <c r="AI58" s="303"/>
      <c r="AJ58" s="53" t="s">
        <v>29</v>
      </c>
      <c r="AK58" s="3"/>
      <c r="AL58" s="51"/>
      <c r="AM58" s="47"/>
      <c r="AN58" s="8"/>
    </row>
    <row r="59" spans="2:40" ht="15.5" x14ac:dyDescent="0.35">
      <c r="B59" s="8"/>
      <c r="C59" s="375"/>
      <c r="D59" s="48"/>
      <c r="E59" s="36">
        <v>48</v>
      </c>
      <c r="F59" s="382" t="s">
        <v>59</v>
      </c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6">
        <v>607</v>
      </c>
      <c r="AH59" s="301"/>
      <c r="AI59" s="303"/>
      <c r="AJ59" s="50" t="s">
        <v>29</v>
      </c>
      <c r="AK59" s="3"/>
      <c r="AL59" s="51"/>
      <c r="AM59" s="47"/>
      <c r="AN59" s="8"/>
    </row>
    <row r="60" spans="2:40" ht="16" thickBot="1" x14ac:dyDescent="0.4">
      <c r="B60" s="8"/>
      <c r="C60" s="376"/>
      <c r="D60" s="48"/>
      <c r="E60" s="49">
        <v>49</v>
      </c>
      <c r="F60" s="386" t="s">
        <v>60</v>
      </c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25">
        <v>304</v>
      </c>
      <c r="AH60" s="359">
        <f>SUM(AH33:AI38)-SUM(AH39:AI59)</f>
        <v>0</v>
      </c>
      <c r="AI60" s="361"/>
      <c r="AJ60" s="2" t="s">
        <v>30</v>
      </c>
      <c r="AK60" s="3"/>
      <c r="AL60" s="56"/>
      <c r="AM60" s="57"/>
      <c r="AN60" s="8"/>
    </row>
    <row r="61" spans="2:40" ht="15.5" x14ac:dyDescent="0.35">
      <c r="B61" s="8"/>
      <c r="C61" s="308" t="s">
        <v>61</v>
      </c>
      <c r="D61" s="394" t="s">
        <v>65</v>
      </c>
      <c r="E61" s="36">
        <v>50</v>
      </c>
      <c r="F61" s="397" t="s">
        <v>62</v>
      </c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9"/>
      <c r="AB61" s="58"/>
      <c r="AC61" s="397" t="s">
        <v>63</v>
      </c>
      <c r="AD61" s="398"/>
      <c r="AE61" s="398"/>
      <c r="AF61" s="399"/>
      <c r="AG61" s="58"/>
      <c r="AH61" s="400" t="s">
        <v>64</v>
      </c>
      <c r="AI61" s="401"/>
      <c r="AJ61" s="4">
        <v>31</v>
      </c>
      <c r="AK61" s="402">
        <f>+MAX(AH60,0)</f>
        <v>0</v>
      </c>
      <c r="AL61" s="403"/>
      <c r="AM61" s="59" t="s">
        <v>12</v>
      </c>
      <c r="AN61" s="8"/>
    </row>
    <row r="62" spans="2:40" ht="15.5" x14ac:dyDescent="0.35">
      <c r="B62" s="8"/>
      <c r="C62" s="309"/>
      <c r="D62" s="395"/>
      <c r="E62" s="36">
        <v>51</v>
      </c>
      <c r="F62" s="321" t="s">
        <v>66</v>
      </c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36"/>
      <c r="AB62" s="6">
        <v>18</v>
      </c>
      <c r="AC62" s="404"/>
      <c r="AD62" s="404"/>
      <c r="AE62" s="404"/>
      <c r="AF62" s="404"/>
      <c r="AG62" s="6">
        <v>19</v>
      </c>
      <c r="AH62" s="390"/>
      <c r="AI62" s="390"/>
      <c r="AJ62" s="5">
        <v>20</v>
      </c>
      <c r="AK62" s="405"/>
      <c r="AL62" s="405"/>
      <c r="AM62" s="60" t="s">
        <v>12</v>
      </c>
      <c r="AN62" s="8"/>
    </row>
    <row r="63" spans="2:40" ht="15.5" x14ac:dyDescent="0.35">
      <c r="B63" s="8"/>
      <c r="C63" s="309"/>
      <c r="D63" s="395"/>
      <c r="E63" s="36">
        <v>52</v>
      </c>
      <c r="F63" s="321" t="s">
        <v>67</v>
      </c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36"/>
      <c r="AB63" s="6">
        <v>1109</v>
      </c>
      <c r="AC63" s="387"/>
      <c r="AD63" s="388"/>
      <c r="AE63" s="388"/>
      <c r="AF63" s="389"/>
      <c r="AG63" s="6">
        <v>1111</v>
      </c>
      <c r="AH63" s="390"/>
      <c r="AI63" s="390"/>
      <c r="AJ63" s="5">
        <v>1113</v>
      </c>
      <c r="AK63" s="391"/>
      <c r="AL63" s="391"/>
      <c r="AM63" s="60" t="s">
        <v>12</v>
      </c>
      <c r="AN63" s="8"/>
    </row>
    <row r="64" spans="2:40" ht="15.5" x14ac:dyDescent="0.35">
      <c r="B64" s="61"/>
      <c r="C64" s="309"/>
      <c r="D64" s="395"/>
      <c r="E64" s="36">
        <v>53</v>
      </c>
      <c r="F64" s="321" t="s">
        <v>368</v>
      </c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36"/>
      <c r="AB64" s="6">
        <v>1640</v>
      </c>
      <c r="AC64" s="217"/>
      <c r="AD64" s="218"/>
      <c r="AE64" s="218"/>
      <c r="AF64" s="219"/>
      <c r="AG64" s="6">
        <v>1641</v>
      </c>
      <c r="AH64" s="384"/>
      <c r="AI64" s="385"/>
      <c r="AJ64" s="5">
        <v>1642</v>
      </c>
      <c r="AK64" s="392"/>
      <c r="AL64" s="393"/>
      <c r="AM64" s="60" t="s">
        <v>12</v>
      </c>
      <c r="AN64" s="8"/>
    </row>
    <row r="65" spans="2:40" ht="15.5" x14ac:dyDescent="0.35">
      <c r="B65" s="8"/>
      <c r="C65" s="309"/>
      <c r="D65" s="395"/>
      <c r="E65" s="36">
        <v>54</v>
      </c>
      <c r="F65" s="321" t="s">
        <v>68</v>
      </c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36"/>
      <c r="AB65" s="6">
        <v>187</v>
      </c>
      <c r="AC65" s="408"/>
      <c r="AD65" s="409"/>
      <c r="AE65" s="409"/>
      <c r="AF65" s="410"/>
      <c r="AG65" s="6">
        <v>188</v>
      </c>
      <c r="AH65" s="406"/>
      <c r="AI65" s="406"/>
      <c r="AJ65" s="5">
        <v>189</v>
      </c>
      <c r="AK65" s="405"/>
      <c r="AL65" s="405"/>
      <c r="AM65" s="60" t="s">
        <v>12</v>
      </c>
      <c r="AN65" s="8"/>
    </row>
    <row r="66" spans="2:40" ht="15.5" x14ac:dyDescent="0.35">
      <c r="B66" s="8"/>
      <c r="C66" s="309"/>
      <c r="D66" s="395"/>
      <c r="E66" s="36">
        <v>55</v>
      </c>
      <c r="F66" s="321" t="s">
        <v>69</v>
      </c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36"/>
      <c r="AB66" s="6">
        <v>1037</v>
      </c>
      <c r="AC66" s="408"/>
      <c r="AD66" s="409"/>
      <c r="AE66" s="409"/>
      <c r="AF66" s="410"/>
      <c r="AG66" s="6">
        <v>1038</v>
      </c>
      <c r="AH66" s="390"/>
      <c r="AI66" s="390"/>
      <c r="AJ66" s="5">
        <v>1039</v>
      </c>
      <c r="AK66" s="405"/>
      <c r="AL66" s="405"/>
      <c r="AM66" s="60" t="s">
        <v>12</v>
      </c>
      <c r="AN66" s="8"/>
    </row>
    <row r="67" spans="2:40" ht="15.5" x14ac:dyDescent="0.35">
      <c r="B67" s="8"/>
      <c r="C67" s="309"/>
      <c r="D67" s="395"/>
      <c r="E67" s="36">
        <v>56</v>
      </c>
      <c r="F67" s="321" t="s">
        <v>70</v>
      </c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36"/>
      <c r="AB67" s="6">
        <v>77</v>
      </c>
      <c r="AC67" s="404"/>
      <c r="AD67" s="404"/>
      <c r="AE67" s="404"/>
      <c r="AF67" s="404"/>
      <c r="AG67" s="6">
        <v>74</v>
      </c>
      <c r="AH67" s="406"/>
      <c r="AI67" s="406"/>
      <c r="AJ67" s="5">
        <v>79</v>
      </c>
      <c r="AK67" s="405"/>
      <c r="AL67" s="405"/>
      <c r="AM67" s="60" t="s">
        <v>12</v>
      </c>
      <c r="AN67" s="8"/>
    </row>
    <row r="68" spans="2:40" ht="15.5" x14ac:dyDescent="0.35">
      <c r="B68" s="8"/>
      <c r="C68" s="309"/>
      <c r="D68" s="395"/>
      <c r="E68" s="36">
        <v>57</v>
      </c>
      <c r="F68" s="321" t="s">
        <v>71</v>
      </c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36"/>
      <c r="AB68" s="6">
        <v>1040</v>
      </c>
      <c r="AC68" s="387"/>
      <c r="AD68" s="388"/>
      <c r="AE68" s="388"/>
      <c r="AF68" s="389"/>
      <c r="AG68" s="7"/>
      <c r="AH68" s="407"/>
      <c r="AI68" s="407"/>
      <c r="AJ68" s="5">
        <v>1041</v>
      </c>
      <c r="AK68" s="391"/>
      <c r="AL68" s="391"/>
      <c r="AM68" s="60" t="s">
        <v>12</v>
      </c>
      <c r="AN68" s="8"/>
    </row>
    <row r="69" spans="2:40" ht="15.5" x14ac:dyDescent="0.35">
      <c r="B69" s="8"/>
      <c r="C69" s="309"/>
      <c r="D69" s="395"/>
      <c r="E69" s="36">
        <v>58</v>
      </c>
      <c r="F69" s="321" t="s">
        <v>72</v>
      </c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36"/>
      <c r="AB69" s="7"/>
      <c r="AC69" s="414"/>
      <c r="AD69" s="415"/>
      <c r="AE69" s="415"/>
      <c r="AF69" s="416"/>
      <c r="AG69" s="7"/>
      <c r="AH69" s="407"/>
      <c r="AI69" s="407"/>
      <c r="AJ69" s="5">
        <v>1042</v>
      </c>
      <c r="AK69" s="405"/>
      <c r="AL69" s="405"/>
      <c r="AM69" s="60" t="s">
        <v>12</v>
      </c>
      <c r="AN69" s="8"/>
    </row>
    <row r="70" spans="2:40" ht="15.5" x14ac:dyDescent="0.35">
      <c r="B70" s="8"/>
      <c r="C70" s="309"/>
      <c r="D70" s="395"/>
      <c r="E70" s="36">
        <v>59</v>
      </c>
      <c r="F70" s="321" t="s">
        <v>73</v>
      </c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36"/>
      <c r="AB70" s="6">
        <v>824</v>
      </c>
      <c r="AC70" s="299"/>
      <c r="AD70" s="347"/>
      <c r="AE70" s="347"/>
      <c r="AF70" s="300"/>
      <c r="AG70" s="7"/>
      <c r="AH70" s="407"/>
      <c r="AI70" s="407"/>
      <c r="AJ70" s="5">
        <v>825</v>
      </c>
      <c r="AK70" s="405"/>
      <c r="AL70" s="405"/>
      <c r="AM70" s="60" t="s">
        <v>12</v>
      </c>
      <c r="AN70" s="8"/>
    </row>
    <row r="71" spans="2:40" ht="15.5" x14ac:dyDescent="0.35">
      <c r="B71" s="8"/>
      <c r="C71" s="309"/>
      <c r="D71" s="395"/>
      <c r="E71" s="36">
        <v>60</v>
      </c>
      <c r="F71" s="321" t="s">
        <v>74</v>
      </c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36"/>
      <c r="AB71" s="6">
        <v>1043</v>
      </c>
      <c r="AC71" s="404"/>
      <c r="AD71" s="404"/>
      <c r="AE71" s="404"/>
      <c r="AF71" s="404"/>
      <c r="AG71" s="6">
        <v>1102</v>
      </c>
      <c r="AH71" s="390"/>
      <c r="AI71" s="390"/>
      <c r="AJ71" s="5">
        <v>1044</v>
      </c>
      <c r="AK71" s="405"/>
      <c r="AL71" s="405"/>
      <c r="AM71" s="60" t="s">
        <v>12</v>
      </c>
      <c r="AN71" s="8"/>
    </row>
    <row r="72" spans="2:40" ht="15.5" x14ac:dyDescent="0.35">
      <c r="B72" s="8"/>
      <c r="C72" s="309"/>
      <c r="D72" s="395"/>
      <c r="E72" s="36">
        <v>61</v>
      </c>
      <c r="F72" s="411" t="s">
        <v>75</v>
      </c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3"/>
      <c r="AB72" s="6">
        <v>113</v>
      </c>
      <c r="AC72" s="387"/>
      <c r="AD72" s="388"/>
      <c r="AE72" s="388"/>
      <c r="AF72" s="389"/>
      <c r="AG72" s="6">
        <v>1007</v>
      </c>
      <c r="AH72" s="406"/>
      <c r="AI72" s="406"/>
      <c r="AJ72" s="5">
        <v>114</v>
      </c>
      <c r="AK72" s="391"/>
      <c r="AL72" s="391"/>
      <c r="AM72" s="60" t="s">
        <v>12</v>
      </c>
      <c r="AN72" s="8"/>
    </row>
    <row r="73" spans="2:40" ht="15.5" x14ac:dyDescent="0.35">
      <c r="B73" s="8"/>
      <c r="C73" s="309"/>
      <c r="D73" s="395"/>
      <c r="E73" s="36">
        <v>62</v>
      </c>
      <c r="F73" s="321" t="s">
        <v>76</v>
      </c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36"/>
      <c r="AB73" s="6">
        <v>908</v>
      </c>
      <c r="AC73" s="404"/>
      <c r="AD73" s="404"/>
      <c r="AE73" s="404"/>
      <c r="AF73" s="404"/>
      <c r="AG73" s="7"/>
      <c r="AH73" s="407"/>
      <c r="AI73" s="407"/>
      <c r="AJ73" s="5">
        <v>909</v>
      </c>
      <c r="AK73" s="405"/>
      <c r="AL73" s="405"/>
      <c r="AM73" s="60" t="s">
        <v>12</v>
      </c>
      <c r="AN73" s="8"/>
    </row>
    <row r="74" spans="2:40" ht="15.5" x14ac:dyDescent="0.35">
      <c r="B74" s="8"/>
      <c r="C74" s="309"/>
      <c r="D74" s="395"/>
      <c r="E74" s="36">
        <v>63</v>
      </c>
      <c r="F74" s="321" t="s">
        <v>77</v>
      </c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36"/>
      <c r="AB74" s="6">
        <v>951</v>
      </c>
      <c r="AC74" s="346"/>
      <c r="AD74" s="346"/>
      <c r="AE74" s="346"/>
      <c r="AF74" s="346"/>
      <c r="AG74" s="7"/>
      <c r="AH74" s="407"/>
      <c r="AI74" s="407"/>
      <c r="AJ74" s="5">
        <v>952</v>
      </c>
      <c r="AK74" s="405"/>
      <c r="AL74" s="405"/>
      <c r="AM74" s="60" t="s">
        <v>12</v>
      </c>
      <c r="AN74" s="8"/>
    </row>
    <row r="75" spans="2:40" ht="15.5" x14ac:dyDescent="0.35">
      <c r="B75" s="8"/>
      <c r="C75" s="309"/>
      <c r="D75" s="395"/>
      <c r="E75" s="36">
        <v>64</v>
      </c>
      <c r="F75" s="321" t="s">
        <v>78</v>
      </c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36"/>
      <c r="AB75" s="6">
        <v>753</v>
      </c>
      <c r="AC75" s="346"/>
      <c r="AD75" s="346"/>
      <c r="AE75" s="346"/>
      <c r="AF75" s="346"/>
      <c r="AG75" s="6">
        <v>754</v>
      </c>
      <c r="AH75" s="406"/>
      <c r="AI75" s="406"/>
      <c r="AJ75" s="5">
        <v>755</v>
      </c>
      <c r="AK75" s="405"/>
      <c r="AL75" s="405"/>
      <c r="AM75" s="60" t="s">
        <v>12</v>
      </c>
      <c r="AN75" s="8"/>
    </row>
    <row r="76" spans="2:40" ht="15.5" x14ac:dyDescent="0.35">
      <c r="B76" s="8"/>
      <c r="C76" s="309"/>
      <c r="D76" s="395"/>
      <c r="E76" s="36">
        <v>65</v>
      </c>
      <c r="F76" s="382" t="s">
        <v>79</v>
      </c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6">
        <v>133</v>
      </c>
      <c r="AC76" s="346"/>
      <c r="AD76" s="346"/>
      <c r="AE76" s="346"/>
      <c r="AF76" s="346"/>
      <c r="AG76" s="6">
        <v>138</v>
      </c>
      <c r="AH76" s="390"/>
      <c r="AI76" s="390"/>
      <c r="AJ76" s="5">
        <v>134</v>
      </c>
      <c r="AK76" s="417"/>
      <c r="AL76" s="417"/>
      <c r="AM76" s="60" t="s">
        <v>12</v>
      </c>
      <c r="AN76" s="8"/>
    </row>
    <row r="77" spans="2:40" ht="15.5" x14ac:dyDescent="0.35">
      <c r="B77" s="8"/>
      <c r="C77" s="309"/>
      <c r="D77" s="395"/>
      <c r="E77" s="36">
        <v>66</v>
      </c>
      <c r="F77" s="382" t="s">
        <v>80</v>
      </c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6">
        <v>32</v>
      </c>
      <c r="AC77" s="346"/>
      <c r="AD77" s="346"/>
      <c r="AE77" s="346"/>
      <c r="AF77" s="346"/>
      <c r="AG77" s="6">
        <v>76</v>
      </c>
      <c r="AH77" s="406"/>
      <c r="AI77" s="406"/>
      <c r="AJ77" s="5">
        <v>34</v>
      </c>
      <c r="AK77" s="417"/>
      <c r="AL77" s="417"/>
      <c r="AM77" s="60" t="s">
        <v>12</v>
      </c>
      <c r="AN77" s="8"/>
    </row>
    <row r="78" spans="2:40" ht="15.5" x14ac:dyDescent="0.35">
      <c r="B78" s="8"/>
      <c r="C78" s="309"/>
      <c r="D78" s="395"/>
      <c r="E78" s="36">
        <v>67</v>
      </c>
      <c r="F78" s="321" t="s">
        <v>81</v>
      </c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36"/>
      <c r="AB78" s="6">
        <v>1643</v>
      </c>
      <c r="AC78" s="418"/>
      <c r="AD78" s="418"/>
      <c r="AE78" s="418"/>
      <c r="AF78" s="418"/>
      <c r="AG78" s="7"/>
      <c r="AH78" s="407"/>
      <c r="AI78" s="407"/>
      <c r="AJ78" s="5">
        <v>1644</v>
      </c>
      <c r="AK78" s="419"/>
      <c r="AL78" s="419"/>
      <c r="AM78" s="60" t="s">
        <v>12</v>
      </c>
      <c r="AN78" s="8"/>
    </row>
    <row r="79" spans="2:40" ht="31.65" customHeight="1" x14ac:dyDescent="0.35">
      <c r="B79" s="8"/>
      <c r="C79" s="309"/>
      <c r="D79" s="395"/>
      <c r="E79" s="36">
        <v>68</v>
      </c>
      <c r="F79" s="321" t="s">
        <v>369</v>
      </c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6">
        <v>911</v>
      </c>
      <c r="R79" s="299"/>
      <c r="S79" s="347"/>
      <c r="T79" s="347"/>
      <c r="U79" s="347"/>
      <c r="V79" s="347"/>
      <c r="W79" s="321" t="s">
        <v>370</v>
      </c>
      <c r="X79" s="322"/>
      <c r="Y79" s="322"/>
      <c r="Z79" s="322"/>
      <c r="AA79" s="322"/>
      <c r="AB79" s="322"/>
      <c r="AC79" s="322"/>
      <c r="AD79" s="322"/>
      <c r="AE79" s="322"/>
      <c r="AF79" s="336"/>
      <c r="AG79" s="5">
        <v>913</v>
      </c>
      <c r="AH79" s="406"/>
      <c r="AI79" s="406"/>
      <c r="AJ79" s="5">
        <v>914</v>
      </c>
      <c r="AK79" s="417"/>
      <c r="AL79" s="417"/>
      <c r="AM79" s="21" t="s">
        <v>12</v>
      </c>
      <c r="AN79" s="8"/>
    </row>
    <row r="80" spans="2:40" ht="15.5" x14ac:dyDescent="0.35">
      <c r="B80" s="8"/>
      <c r="C80" s="309"/>
      <c r="D80" s="395"/>
      <c r="E80" s="36">
        <v>69</v>
      </c>
      <c r="F80" s="321" t="s">
        <v>82</v>
      </c>
      <c r="G80" s="322"/>
      <c r="H80" s="322"/>
      <c r="I80" s="322"/>
      <c r="J80" s="322"/>
      <c r="K80" s="322"/>
      <c r="L80" s="322"/>
      <c r="M80" s="322"/>
      <c r="N80" s="322"/>
      <c r="O80" s="322"/>
      <c r="P80" s="336"/>
      <c r="Q80" s="6">
        <v>923</v>
      </c>
      <c r="R80" s="299"/>
      <c r="S80" s="347"/>
      <c r="T80" s="347"/>
      <c r="U80" s="347"/>
      <c r="V80" s="300"/>
      <c r="W80" s="321" t="s">
        <v>83</v>
      </c>
      <c r="X80" s="322"/>
      <c r="Y80" s="322"/>
      <c r="Z80" s="322"/>
      <c r="AA80" s="322"/>
      <c r="AB80" s="322"/>
      <c r="AC80" s="322"/>
      <c r="AD80" s="322"/>
      <c r="AE80" s="322"/>
      <c r="AF80" s="336"/>
      <c r="AG80" s="5">
        <v>924</v>
      </c>
      <c r="AH80" s="406"/>
      <c r="AI80" s="406"/>
      <c r="AJ80" s="5">
        <v>925</v>
      </c>
      <c r="AK80" s="417"/>
      <c r="AL80" s="417"/>
      <c r="AM80" s="21" t="s">
        <v>12</v>
      </c>
      <c r="AN80" s="8"/>
    </row>
    <row r="81" spans="2:40" ht="15.5" x14ac:dyDescent="0.35">
      <c r="B81" s="8"/>
      <c r="C81" s="309"/>
      <c r="D81" s="395"/>
      <c r="E81" s="36">
        <v>70</v>
      </c>
      <c r="F81" s="321" t="s">
        <v>84</v>
      </c>
      <c r="G81" s="322"/>
      <c r="H81" s="322"/>
      <c r="I81" s="322"/>
      <c r="J81" s="322"/>
      <c r="K81" s="322"/>
      <c r="L81" s="322"/>
      <c r="M81" s="322"/>
      <c r="N81" s="322"/>
      <c r="O81" s="322"/>
      <c r="P81" s="336"/>
      <c r="Q81" s="6">
        <v>1051</v>
      </c>
      <c r="R81" s="299"/>
      <c r="S81" s="347"/>
      <c r="T81" s="347"/>
      <c r="U81" s="347"/>
      <c r="V81" s="300"/>
      <c r="W81" s="321" t="s">
        <v>371</v>
      </c>
      <c r="X81" s="322"/>
      <c r="Y81" s="322"/>
      <c r="Z81" s="322"/>
      <c r="AA81" s="322"/>
      <c r="AB81" s="322"/>
      <c r="AC81" s="322"/>
      <c r="AD81" s="322"/>
      <c r="AE81" s="322"/>
      <c r="AF81" s="336"/>
      <c r="AG81" s="6">
        <v>1052</v>
      </c>
      <c r="AH81" s="406"/>
      <c r="AI81" s="406"/>
      <c r="AJ81" s="5">
        <v>1053</v>
      </c>
      <c r="AK81" s="417"/>
      <c r="AL81" s="417"/>
      <c r="AM81" s="21" t="s">
        <v>12</v>
      </c>
      <c r="AN81" s="8"/>
    </row>
    <row r="82" spans="2:40" ht="15.5" x14ac:dyDescent="0.35">
      <c r="B82" s="8"/>
      <c r="C82" s="309"/>
      <c r="D82" s="395"/>
      <c r="E82" s="36">
        <v>71</v>
      </c>
      <c r="F82" s="321" t="s">
        <v>85</v>
      </c>
      <c r="G82" s="322"/>
      <c r="H82" s="322"/>
      <c r="I82" s="322"/>
      <c r="J82" s="322"/>
      <c r="K82" s="322"/>
      <c r="L82" s="322"/>
      <c r="M82" s="322"/>
      <c r="N82" s="322"/>
      <c r="O82" s="322"/>
      <c r="P82" s="336"/>
      <c r="Q82" s="6">
        <v>21</v>
      </c>
      <c r="R82" s="299"/>
      <c r="S82" s="347"/>
      <c r="T82" s="347"/>
      <c r="U82" s="347"/>
      <c r="V82" s="300"/>
      <c r="W82" s="321" t="s">
        <v>86</v>
      </c>
      <c r="X82" s="322"/>
      <c r="Y82" s="322"/>
      <c r="Z82" s="322"/>
      <c r="AA82" s="322"/>
      <c r="AB82" s="322"/>
      <c r="AC82" s="322"/>
      <c r="AD82" s="322"/>
      <c r="AE82" s="322"/>
      <c r="AF82" s="336"/>
      <c r="AG82" s="5">
        <v>43</v>
      </c>
      <c r="AH82" s="406"/>
      <c r="AI82" s="406"/>
      <c r="AJ82" s="5">
        <v>756</v>
      </c>
      <c r="AK82" s="417"/>
      <c r="AL82" s="417"/>
      <c r="AM82" s="21" t="s">
        <v>12</v>
      </c>
      <c r="AN82" s="8"/>
    </row>
    <row r="83" spans="2:40" ht="15.5" x14ac:dyDescent="0.35">
      <c r="B83" s="8"/>
      <c r="C83" s="309"/>
      <c r="D83" s="396"/>
      <c r="E83" s="36">
        <v>72</v>
      </c>
      <c r="F83" s="321" t="s">
        <v>87</v>
      </c>
      <c r="G83" s="322"/>
      <c r="H83" s="322"/>
      <c r="I83" s="322"/>
      <c r="J83" s="322"/>
      <c r="K83" s="322"/>
      <c r="L83" s="322"/>
      <c r="M83" s="322"/>
      <c r="N83" s="322"/>
      <c r="O83" s="322"/>
      <c r="P83" s="336"/>
      <c r="Q83" s="6">
        <v>767</v>
      </c>
      <c r="R83" s="299"/>
      <c r="S83" s="347"/>
      <c r="T83" s="347"/>
      <c r="U83" s="347"/>
      <c r="V83" s="300"/>
      <c r="W83" s="321" t="s">
        <v>88</v>
      </c>
      <c r="X83" s="322"/>
      <c r="Y83" s="322"/>
      <c r="Z83" s="322"/>
      <c r="AA83" s="322"/>
      <c r="AB83" s="322"/>
      <c r="AC83" s="322"/>
      <c r="AD83" s="322"/>
      <c r="AE83" s="322"/>
      <c r="AF83" s="336"/>
      <c r="AG83" s="6">
        <v>862</v>
      </c>
      <c r="AH83" s="406"/>
      <c r="AI83" s="406"/>
      <c r="AJ83" s="5">
        <v>863</v>
      </c>
      <c r="AK83" s="417"/>
      <c r="AL83" s="417"/>
      <c r="AM83" s="21" t="s">
        <v>12</v>
      </c>
      <c r="AN83" s="8"/>
    </row>
    <row r="84" spans="2:40" ht="15.5" x14ac:dyDescent="0.35">
      <c r="B84" s="8"/>
      <c r="C84" s="309"/>
      <c r="D84" s="420" t="s">
        <v>89</v>
      </c>
      <c r="E84" s="36">
        <v>73</v>
      </c>
      <c r="F84" s="321" t="s">
        <v>372</v>
      </c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36"/>
      <c r="AB84" s="6">
        <v>51</v>
      </c>
      <c r="AC84" s="299"/>
      <c r="AD84" s="347"/>
      <c r="AE84" s="347"/>
      <c r="AF84" s="300"/>
      <c r="AG84" s="6">
        <v>63</v>
      </c>
      <c r="AH84" s="406"/>
      <c r="AI84" s="406"/>
      <c r="AJ84" s="5">
        <v>71</v>
      </c>
      <c r="AK84" s="417"/>
      <c r="AL84" s="417"/>
      <c r="AM84" s="21" t="s">
        <v>12</v>
      </c>
      <c r="AN84" s="8"/>
    </row>
    <row r="85" spans="2:40" ht="15.5" x14ac:dyDescent="0.35">
      <c r="B85" s="8"/>
      <c r="C85" s="309"/>
      <c r="D85" s="338"/>
      <c r="E85" s="36">
        <v>74</v>
      </c>
      <c r="F85" s="321" t="s">
        <v>373</v>
      </c>
      <c r="G85" s="322"/>
      <c r="H85" s="322"/>
      <c r="I85" s="322"/>
      <c r="J85" s="322"/>
      <c r="K85" s="322"/>
      <c r="L85" s="322"/>
      <c r="M85" s="322"/>
      <c r="N85" s="322"/>
      <c r="O85" s="322"/>
      <c r="P85" s="336"/>
      <c r="Q85" s="6">
        <v>36</v>
      </c>
      <c r="R85" s="387"/>
      <c r="S85" s="388"/>
      <c r="T85" s="388"/>
      <c r="U85" s="388"/>
      <c r="V85" s="389"/>
      <c r="W85" s="321" t="s">
        <v>90</v>
      </c>
      <c r="X85" s="322"/>
      <c r="Y85" s="322"/>
      <c r="Z85" s="322"/>
      <c r="AA85" s="322"/>
      <c r="AB85" s="322"/>
      <c r="AC85" s="322"/>
      <c r="AD85" s="322"/>
      <c r="AE85" s="322"/>
      <c r="AF85" s="336"/>
      <c r="AG85" s="6">
        <v>848</v>
      </c>
      <c r="AH85" s="406"/>
      <c r="AI85" s="406"/>
      <c r="AJ85" s="5">
        <v>849</v>
      </c>
      <c r="AK85" s="391">
        <f>+R85+AH85</f>
        <v>0</v>
      </c>
      <c r="AL85" s="391"/>
      <c r="AM85" s="23" t="s">
        <v>29</v>
      </c>
      <c r="AN85" s="8"/>
    </row>
    <row r="86" spans="2:40" ht="15.5" x14ac:dyDescent="0.35">
      <c r="B86" s="8"/>
      <c r="C86" s="309"/>
      <c r="D86" s="338"/>
      <c r="E86" s="36">
        <v>75</v>
      </c>
      <c r="F86" s="321" t="s">
        <v>91</v>
      </c>
      <c r="G86" s="322"/>
      <c r="H86" s="322"/>
      <c r="I86" s="322"/>
      <c r="J86" s="322"/>
      <c r="K86" s="322"/>
      <c r="L86" s="322"/>
      <c r="M86" s="322"/>
      <c r="N86" s="322"/>
      <c r="O86" s="322"/>
      <c r="P86" s="336"/>
      <c r="Q86" s="6">
        <v>82</v>
      </c>
      <c r="R86" s="299"/>
      <c r="S86" s="347"/>
      <c r="T86" s="347"/>
      <c r="U86" s="347"/>
      <c r="V86" s="300"/>
      <c r="W86" s="321" t="s">
        <v>92</v>
      </c>
      <c r="X86" s="322"/>
      <c r="Y86" s="322"/>
      <c r="Z86" s="322"/>
      <c r="AA86" s="322"/>
      <c r="AB86" s="322"/>
      <c r="AC86" s="322"/>
      <c r="AD86" s="322"/>
      <c r="AE86" s="322"/>
      <c r="AF86" s="336"/>
      <c r="AG86" s="6">
        <v>1123</v>
      </c>
      <c r="AH86" s="406"/>
      <c r="AI86" s="406"/>
      <c r="AJ86" s="5">
        <v>1125</v>
      </c>
      <c r="AK86" s="391">
        <f t="shared" ref="AK86:AK92" si="0">+R86+AH86</f>
        <v>0</v>
      </c>
      <c r="AL86" s="391"/>
      <c r="AM86" s="21" t="s">
        <v>29</v>
      </c>
      <c r="AN86" s="8"/>
    </row>
    <row r="87" spans="2:40" ht="15.5" x14ac:dyDescent="0.35">
      <c r="B87" s="8"/>
      <c r="C87" s="309"/>
      <c r="D87" s="338"/>
      <c r="E87" s="36">
        <v>76</v>
      </c>
      <c r="F87" s="321" t="s">
        <v>93</v>
      </c>
      <c r="G87" s="322"/>
      <c r="H87" s="322"/>
      <c r="I87" s="322"/>
      <c r="J87" s="322"/>
      <c r="K87" s="322"/>
      <c r="L87" s="322"/>
      <c r="M87" s="322"/>
      <c r="N87" s="322"/>
      <c r="O87" s="322"/>
      <c r="P87" s="336"/>
      <c r="Q87" s="6">
        <v>83</v>
      </c>
      <c r="R87" s="299"/>
      <c r="S87" s="347"/>
      <c r="T87" s="347"/>
      <c r="U87" s="347"/>
      <c r="V87" s="300"/>
      <c r="W87" s="321" t="s">
        <v>94</v>
      </c>
      <c r="X87" s="322"/>
      <c r="Y87" s="322"/>
      <c r="Z87" s="322"/>
      <c r="AA87" s="322"/>
      <c r="AB87" s="322"/>
      <c r="AC87" s="322"/>
      <c r="AD87" s="322"/>
      <c r="AE87" s="322"/>
      <c r="AF87" s="336"/>
      <c r="AG87" s="6">
        <v>173</v>
      </c>
      <c r="AH87" s="406"/>
      <c r="AI87" s="406"/>
      <c r="AJ87" s="5">
        <v>612</v>
      </c>
      <c r="AK87" s="391">
        <f t="shared" si="0"/>
        <v>0</v>
      </c>
      <c r="AL87" s="391"/>
      <c r="AM87" s="21" t="s">
        <v>29</v>
      </c>
      <c r="AN87" s="8"/>
    </row>
    <row r="88" spans="2:40" ht="15.5" x14ac:dyDescent="0.35">
      <c r="B88" s="8"/>
      <c r="C88" s="309"/>
      <c r="D88" s="338"/>
      <c r="E88" s="36">
        <v>77</v>
      </c>
      <c r="F88" s="321" t="s">
        <v>374</v>
      </c>
      <c r="G88" s="322"/>
      <c r="H88" s="322"/>
      <c r="I88" s="322"/>
      <c r="J88" s="322"/>
      <c r="K88" s="322"/>
      <c r="L88" s="322"/>
      <c r="M88" s="322"/>
      <c r="N88" s="322"/>
      <c r="O88" s="322"/>
      <c r="P88" s="336"/>
      <c r="Q88" s="6">
        <v>198</v>
      </c>
      <c r="R88" s="299"/>
      <c r="S88" s="347"/>
      <c r="T88" s="347"/>
      <c r="U88" s="347"/>
      <c r="V88" s="300"/>
      <c r="W88" s="321" t="s">
        <v>329</v>
      </c>
      <c r="X88" s="322"/>
      <c r="Y88" s="322"/>
      <c r="Z88" s="322"/>
      <c r="AA88" s="322"/>
      <c r="AB88" s="322"/>
      <c r="AC88" s="322"/>
      <c r="AD88" s="322"/>
      <c r="AE88" s="322"/>
      <c r="AF88" s="336"/>
      <c r="AG88" s="6">
        <v>54</v>
      </c>
      <c r="AH88" s="406"/>
      <c r="AI88" s="406"/>
      <c r="AJ88" s="5">
        <v>611</v>
      </c>
      <c r="AK88" s="391">
        <f t="shared" si="0"/>
        <v>0</v>
      </c>
      <c r="AL88" s="391"/>
      <c r="AM88" s="23" t="s">
        <v>29</v>
      </c>
      <c r="AN88" s="8"/>
    </row>
    <row r="89" spans="2:40" ht="15.5" x14ac:dyDescent="0.35">
      <c r="B89" s="8"/>
      <c r="C89" s="309"/>
      <c r="D89" s="338"/>
      <c r="E89" s="36">
        <v>78</v>
      </c>
      <c r="F89" s="321" t="s">
        <v>375</v>
      </c>
      <c r="G89" s="322"/>
      <c r="H89" s="322"/>
      <c r="I89" s="322"/>
      <c r="J89" s="322"/>
      <c r="K89" s="322"/>
      <c r="L89" s="322"/>
      <c r="M89" s="322"/>
      <c r="N89" s="322"/>
      <c r="O89" s="322"/>
      <c r="P89" s="336"/>
      <c r="Q89" s="6">
        <v>832</v>
      </c>
      <c r="R89" s="299"/>
      <c r="S89" s="347"/>
      <c r="T89" s="347"/>
      <c r="U89" s="347"/>
      <c r="V89" s="300"/>
      <c r="W89" s="321" t="s">
        <v>376</v>
      </c>
      <c r="X89" s="322"/>
      <c r="Y89" s="322"/>
      <c r="Z89" s="322"/>
      <c r="AA89" s="322"/>
      <c r="AB89" s="322"/>
      <c r="AC89" s="322"/>
      <c r="AD89" s="322"/>
      <c r="AE89" s="322"/>
      <c r="AF89" s="336"/>
      <c r="AG89" s="6">
        <v>833</v>
      </c>
      <c r="AH89" s="406"/>
      <c r="AI89" s="406"/>
      <c r="AJ89" s="5">
        <v>834</v>
      </c>
      <c r="AK89" s="391">
        <f t="shared" si="0"/>
        <v>0</v>
      </c>
      <c r="AL89" s="391"/>
      <c r="AM89" s="23" t="s">
        <v>29</v>
      </c>
      <c r="AN89" s="8"/>
    </row>
    <row r="90" spans="2:40" ht="15.5" x14ac:dyDescent="0.35">
      <c r="B90" s="8"/>
      <c r="C90" s="309"/>
      <c r="D90" s="338"/>
      <c r="E90" s="36">
        <v>79</v>
      </c>
      <c r="F90" s="321" t="s">
        <v>95</v>
      </c>
      <c r="G90" s="322"/>
      <c r="H90" s="322"/>
      <c r="I90" s="322"/>
      <c r="J90" s="322"/>
      <c r="K90" s="322"/>
      <c r="L90" s="322"/>
      <c r="M90" s="322"/>
      <c r="N90" s="322"/>
      <c r="O90" s="322"/>
      <c r="P90" s="336"/>
      <c r="Q90" s="6">
        <v>912</v>
      </c>
      <c r="R90" s="299"/>
      <c r="S90" s="347"/>
      <c r="T90" s="347"/>
      <c r="U90" s="347"/>
      <c r="V90" s="300"/>
      <c r="W90" s="321" t="s">
        <v>96</v>
      </c>
      <c r="X90" s="322"/>
      <c r="Y90" s="322"/>
      <c r="Z90" s="322"/>
      <c r="AA90" s="322"/>
      <c r="AB90" s="322"/>
      <c r="AC90" s="322"/>
      <c r="AD90" s="322"/>
      <c r="AE90" s="322"/>
      <c r="AF90" s="336"/>
      <c r="AG90" s="6">
        <v>167</v>
      </c>
      <c r="AH90" s="424"/>
      <c r="AI90" s="424"/>
      <c r="AJ90" s="5">
        <v>747</v>
      </c>
      <c r="AK90" s="391">
        <f t="shared" si="0"/>
        <v>0</v>
      </c>
      <c r="AL90" s="391"/>
      <c r="AM90" s="21" t="s">
        <v>29</v>
      </c>
      <c r="AN90" s="8"/>
    </row>
    <row r="91" spans="2:40" ht="15.5" x14ac:dyDescent="0.35">
      <c r="B91" s="8"/>
      <c r="C91" s="309"/>
      <c r="D91" s="338"/>
      <c r="E91" s="36">
        <v>80</v>
      </c>
      <c r="F91" s="321" t="s">
        <v>377</v>
      </c>
      <c r="G91" s="322"/>
      <c r="H91" s="322"/>
      <c r="I91" s="322"/>
      <c r="J91" s="322"/>
      <c r="K91" s="322"/>
      <c r="L91" s="322"/>
      <c r="M91" s="322"/>
      <c r="N91" s="322"/>
      <c r="O91" s="322"/>
      <c r="P91" s="336"/>
      <c r="Q91" s="6">
        <v>119</v>
      </c>
      <c r="R91" s="425"/>
      <c r="S91" s="426"/>
      <c r="T91" s="426"/>
      <c r="U91" s="426"/>
      <c r="V91" s="427"/>
      <c r="W91" s="321" t="s">
        <v>378</v>
      </c>
      <c r="X91" s="322"/>
      <c r="Y91" s="322"/>
      <c r="Z91" s="322"/>
      <c r="AA91" s="322"/>
      <c r="AB91" s="322"/>
      <c r="AC91" s="322"/>
      <c r="AD91" s="322"/>
      <c r="AE91" s="322"/>
      <c r="AF91" s="336"/>
      <c r="AG91" s="6">
        <v>116</v>
      </c>
      <c r="AH91" s="406"/>
      <c r="AI91" s="406"/>
      <c r="AJ91" s="5">
        <v>757</v>
      </c>
      <c r="AK91" s="391">
        <f t="shared" si="0"/>
        <v>0</v>
      </c>
      <c r="AL91" s="391"/>
      <c r="AM91" s="21" t="s">
        <v>29</v>
      </c>
      <c r="AN91" s="8"/>
    </row>
    <row r="92" spans="2:40" ht="15.5" x14ac:dyDescent="0.35">
      <c r="B92" s="8"/>
      <c r="C92" s="309"/>
      <c r="D92" s="338"/>
      <c r="E92" s="36">
        <v>81</v>
      </c>
      <c r="F92" s="321" t="s">
        <v>97</v>
      </c>
      <c r="G92" s="322"/>
      <c r="H92" s="322"/>
      <c r="I92" s="322"/>
      <c r="J92" s="322"/>
      <c r="K92" s="322"/>
      <c r="L92" s="322"/>
      <c r="M92" s="322"/>
      <c r="N92" s="322"/>
      <c r="O92" s="322"/>
      <c r="P92" s="336"/>
      <c r="Q92" s="6">
        <v>58</v>
      </c>
      <c r="R92" s="299"/>
      <c r="S92" s="347"/>
      <c r="T92" s="347"/>
      <c r="U92" s="347"/>
      <c r="V92" s="300"/>
      <c r="W92" s="321" t="s">
        <v>98</v>
      </c>
      <c r="X92" s="322"/>
      <c r="Y92" s="322"/>
      <c r="Z92" s="322"/>
      <c r="AA92" s="322"/>
      <c r="AB92" s="322"/>
      <c r="AC92" s="322"/>
      <c r="AD92" s="322"/>
      <c r="AE92" s="322"/>
      <c r="AF92" s="336"/>
      <c r="AG92" s="6">
        <v>870</v>
      </c>
      <c r="AH92" s="406"/>
      <c r="AI92" s="406"/>
      <c r="AJ92" s="5">
        <v>871</v>
      </c>
      <c r="AK92" s="391">
        <f t="shared" si="0"/>
        <v>0</v>
      </c>
      <c r="AL92" s="391"/>
      <c r="AM92" s="21" t="s">
        <v>29</v>
      </c>
      <c r="AN92" s="8"/>
    </row>
    <row r="93" spans="2:40" ht="15.5" x14ac:dyDescent="0.35">
      <c r="B93" s="8"/>
      <c r="C93" s="309"/>
      <c r="D93" s="338"/>
      <c r="E93" s="36">
        <v>82</v>
      </c>
      <c r="F93" s="321" t="s">
        <v>99</v>
      </c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36"/>
      <c r="AJ93" s="5">
        <v>1645</v>
      </c>
      <c r="AK93" s="422"/>
      <c r="AL93" s="423"/>
      <c r="AM93" s="21" t="s">
        <v>29</v>
      </c>
      <c r="AN93" s="8"/>
    </row>
    <row r="94" spans="2:40" ht="15.5" x14ac:dyDescent="0.35">
      <c r="B94" s="8"/>
      <c r="C94" s="309"/>
      <c r="D94" s="338"/>
      <c r="E94" s="36">
        <v>83</v>
      </c>
      <c r="F94" s="321" t="s">
        <v>100</v>
      </c>
      <c r="G94" s="322"/>
      <c r="H94" s="322"/>
      <c r="I94" s="322"/>
      <c r="J94" s="322"/>
      <c r="K94" s="322"/>
      <c r="L94" s="322"/>
      <c r="M94" s="322"/>
      <c r="N94" s="322"/>
      <c r="O94" s="322"/>
      <c r="P94" s="336"/>
      <c r="Q94" s="6">
        <v>181</v>
      </c>
      <c r="R94" s="299"/>
      <c r="S94" s="347"/>
      <c r="T94" s="347"/>
      <c r="U94" s="347"/>
      <c r="V94" s="300"/>
      <c r="W94" s="321" t="s">
        <v>101</v>
      </c>
      <c r="X94" s="322"/>
      <c r="Y94" s="322"/>
      <c r="Z94" s="322"/>
      <c r="AA94" s="322"/>
      <c r="AB94" s="322"/>
      <c r="AC94" s="322"/>
      <c r="AD94" s="322"/>
      <c r="AE94" s="322"/>
      <c r="AF94" s="336"/>
      <c r="AG94" s="6">
        <v>881</v>
      </c>
      <c r="AH94" s="428"/>
      <c r="AI94" s="428"/>
      <c r="AJ94" s="5">
        <v>882</v>
      </c>
      <c r="AK94" s="391">
        <f t="shared" ref="AK94:AK95" si="1">+R94+AH94</f>
        <v>0</v>
      </c>
      <c r="AL94" s="391"/>
      <c r="AM94" s="21" t="s">
        <v>29</v>
      </c>
      <c r="AN94" s="8"/>
    </row>
    <row r="95" spans="2:40" ht="15.5" x14ac:dyDescent="0.35">
      <c r="B95" s="62"/>
      <c r="C95" s="309"/>
      <c r="D95" s="421"/>
      <c r="E95" s="36">
        <v>84</v>
      </c>
      <c r="F95" s="321" t="s">
        <v>379</v>
      </c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6">
        <v>1646</v>
      </c>
      <c r="R95" s="299"/>
      <c r="S95" s="347"/>
      <c r="T95" s="347"/>
      <c r="U95" s="347"/>
      <c r="V95" s="300"/>
      <c r="W95" s="321" t="s">
        <v>380</v>
      </c>
      <c r="X95" s="322"/>
      <c r="Y95" s="322"/>
      <c r="Z95" s="322"/>
      <c r="AA95" s="322"/>
      <c r="AB95" s="322"/>
      <c r="AC95" s="322"/>
      <c r="AD95" s="322"/>
      <c r="AE95" s="322"/>
      <c r="AF95" s="336"/>
      <c r="AG95" s="6">
        <v>1647</v>
      </c>
      <c r="AH95" s="428"/>
      <c r="AI95" s="428"/>
      <c r="AJ95" s="5">
        <v>1648</v>
      </c>
      <c r="AK95" s="391">
        <f t="shared" si="1"/>
        <v>0</v>
      </c>
      <c r="AL95" s="391"/>
      <c r="AM95" s="21" t="s">
        <v>29</v>
      </c>
      <c r="AN95" s="8"/>
    </row>
    <row r="96" spans="2:40" ht="15.5" x14ac:dyDescent="0.35">
      <c r="B96" s="8"/>
      <c r="C96" s="309"/>
      <c r="D96" s="395"/>
      <c r="E96" s="36">
        <v>85</v>
      </c>
      <c r="F96" s="382" t="s">
        <v>102</v>
      </c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5">
        <v>900</v>
      </c>
      <c r="AK96" s="417"/>
      <c r="AL96" s="417"/>
      <c r="AM96" s="21" t="s">
        <v>12</v>
      </c>
      <c r="AN96" s="8"/>
    </row>
    <row r="97" spans="2:41" ht="15.5" x14ac:dyDescent="0.35">
      <c r="B97" s="8"/>
      <c r="C97" s="309"/>
      <c r="D97" s="395"/>
      <c r="E97" s="52">
        <v>86</v>
      </c>
      <c r="F97" s="333" t="s">
        <v>381</v>
      </c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5"/>
      <c r="AJ97" s="63">
        <v>1796</v>
      </c>
      <c r="AK97" s="430"/>
      <c r="AL97" s="431"/>
      <c r="AM97" s="30" t="s">
        <v>12</v>
      </c>
      <c r="AN97" s="8"/>
    </row>
    <row r="98" spans="2:41" ht="16" thickBot="1" x14ac:dyDescent="0.4">
      <c r="B98" s="8"/>
      <c r="C98" s="310"/>
      <c r="D98" s="429"/>
      <c r="E98" s="37">
        <v>87</v>
      </c>
      <c r="F98" s="432" t="s">
        <v>103</v>
      </c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2"/>
      <c r="AB98" s="432"/>
      <c r="AC98" s="432"/>
      <c r="AD98" s="432"/>
      <c r="AE98" s="432"/>
      <c r="AF98" s="432"/>
      <c r="AG98" s="432"/>
      <c r="AH98" s="432"/>
      <c r="AI98" s="432"/>
      <c r="AJ98" s="64">
        <v>305</v>
      </c>
      <c r="AK98" s="433">
        <f>SUM(AK61:AL84)-SUM(AK85:AL95)+AK96+AK97</f>
        <v>0</v>
      </c>
      <c r="AL98" s="433"/>
      <c r="AM98" s="39" t="s">
        <v>30</v>
      </c>
      <c r="AN98" s="8"/>
    </row>
    <row r="99" spans="2:41" ht="15" thickBot="1" x14ac:dyDescent="0.4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/>
      <c r="AI99" s="10"/>
      <c r="AJ99" s="10"/>
      <c r="AK99" s="10"/>
      <c r="AL99" s="10"/>
      <c r="AM99" s="8"/>
      <c r="AN99" s="8"/>
    </row>
    <row r="100" spans="2:41" x14ac:dyDescent="0.35">
      <c r="B100" s="8"/>
      <c r="C100" s="434" t="s">
        <v>104</v>
      </c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6"/>
      <c r="S100" s="437"/>
      <c r="T100" s="437"/>
      <c r="U100" s="438"/>
      <c r="V100" s="65" t="s">
        <v>105</v>
      </c>
      <c r="W100" s="439" t="s">
        <v>106</v>
      </c>
      <c r="X100" s="440"/>
      <c r="Y100" s="440"/>
      <c r="Z100" s="440"/>
      <c r="AA100" s="440"/>
      <c r="AB100" s="440"/>
      <c r="AC100" s="440"/>
      <c r="AD100" s="440"/>
      <c r="AE100" s="440"/>
      <c r="AF100" s="441"/>
      <c r="AG100" s="66" t="s">
        <v>107</v>
      </c>
      <c r="AH100" s="442" t="s">
        <v>108</v>
      </c>
      <c r="AI100" s="442"/>
      <c r="AJ100" s="67" t="s">
        <v>109</v>
      </c>
      <c r="AK100" s="443" t="s">
        <v>110</v>
      </c>
      <c r="AL100" s="444"/>
      <c r="AM100" s="68"/>
      <c r="AN100" s="8"/>
    </row>
    <row r="101" spans="2:41" ht="15" thickBot="1" x14ac:dyDescent="0.4">
      <c r="B101" s="8"/>
      <c r="C101" s="69" t="s">
        <v>111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445"/>
      <c r="N101" s="445"/>
      <c r="O101" s="445"/>
      <c r="P101" s="445"/>
      <c r="Q101" s="70"/>
      <c r="R101" s="445"/>
      <c r="S101" s="445"/>
      <c r="T101" s="445"/>
      <c r="U101" s="445"/>
      <c r="V101" s="71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71"/>
      <c r="AH101" s="446"/>
      <c r="AI101" s="447"/>
      <c r="AJ101" s="72"/>
      <c r="AK101" s="446"/>
      <c r="AL101" s="447"/>
      <c r="AM101" s="73"/>
      <c r="AN101" s="8"/>
    </row>
    <row r="102" spans="2:41" ht="15" thickBot="1" x14ac:dyDescent="0.4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0"/>
      <c r="AI102" s="10"/>
      <c r="AJ102" s="10"/>
      <c r="AK102" s="10"/>
      <c r="AL102" s="10"/>
      <c r="AM102" s="8"/>
      <c r="AN102" s="8"/>
    </row>
    <row r="103" spans="2:41" ht="16" thickBot="1" x14ac:dyDescent="0.4">
      <c r="B103" s="8"/>
      <c r="C103" s="448" t="s">
        <v>112</v>
      </c>
      <c r="D103" s="74">
        <v>88</v>
      </c>
      <c r="E103" s="451" t="s">
        <v>113</v>
      </c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17">
        <v>85</v>
      </c>
      <c r="R103" s="452">
        <f>MAX(-AK98,0)</f>
        <v>0</v>
      </c>
      <c r="S103" s="453"/>
      <c r="T103" s="453"/>
      <c r="U103" s="453"/>
      <c r="V103" s="75" t="s">
        <v>12</v>
      </c>
      <c r="W103" s="454" t="s">
        <v>114</v>
      </c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76">
        <v>91</v>
      </c>
      <c r="AH103" s="458" t="s">
        <v>115</v>
      </c>
      <c r="AI103" s="458"/>
      <c r="AJ103" s="77">
        <v>90</v>
      </c>
      <c r="AK103" s="459">
        <f>MAX(+AK98,0)</f>
        <v>0</v>
      </c>
      <c r="AL103" s="459"/>
      <c r="AM103" s="18" t="s">
        <v>12</v>
      </c>
      <c r="AN103" s="8"/>
    </row>
    <row r="104" spans="2:41" ht="16" thickBot="1" x14ac:dyDescent="0.4">
      <c r="B104" s="8"/>
      <c r="C104" s="449"/>
      <c r="D104" s="78">
        <v>89</v>
      </c>
      <c r="E104" s="460" t="s">
        <v>116</v>
      </c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2"/>
      <c r="Q104" s="6">
        <v>86</v>
      </c>
      <c r="R104" s="463"/>
      <c r="S104" s="463"/>
      <c r="T104" s="463"/>
      <c r="U104" s="463"/>
      <c r="V104" s="23" t="s">
        <v>29</v>
      </c>
      <c r="W104" s="456"/>
      <c r="X104" s="457"/>
      <c r="Y104" s="457"/>
      <c r="Z104" s="457"/>
      <c r="AA104" s="457"/>
      <c r="AB104" s="457"/>
      <c r="AC104" s="457"/>
      <c r="AD104" s="457"/>
      <c r="AE104" s="457"/>
      <c r="AF104" s="457"/>
      <c r="AG104" s="79">
        <v>92</v>
      </c>
      <c r="AH104" s="464" t="s">
        <v>382</v>
      </c>
      <c r="AI104" s="464"/>
      <c r="AJ104" s="5">
        <v>39</v>
      </c>
      <c r="AK104" s="417">
        <f>+ROUND(AK103*AO104,0)</f>
        <v>0</v>
      </c>
      <c r="AL104" s="417"/>
      <c r="AM104" s="21" t="s">
        <v>12</v>
      </c>
      <c r="AN104" s="8"/>
      <c r="AO104" s="80"/>
    </row>
    <row r="105" spans="2:41" ht="15.5" x14ac:dyDescent="0.35">
      <c r="B105" s="8"/>
      <c r="C105" s="449"/>
      <c r="D105" s="465" t="s">
        <v>117</v>
      </c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7"/>
      <c r="W105" s="456"/>
      <c r="X105" s="457"/>
      <c r="Y105" s="457"/>
      <c r="Z105" s="457"/>
      <c r="AA105" s="457"/>
      <c r="AB105" s="457"/>
      <c r="AC105" s="457"/>
      <c r="AD105" s="457"/>
      <c r="AE105" s="457"/>
      <c r="AF105" s="457"/>
      <c r="AG105" s="79">
        <v>93</v>
      </c>
      <c r="AH105" s="464" t="s">
        <v>383</v>
      </c>
      <c r="AI105" s="464"/>
      <c r="AJ105" s="5">
        <v>91</v>
      </c>
      <c r="AK105" s="417">
        <f>SUM(AK103:AL104)</f>
        <v>0</v>
      </c>
      <c r="AL105" s="417"/>
      <c r="AM105" s="21" t="s">
        <v>30</v>
      </c>
      <c r="AN105" s="8"/>
    </row>
    <row r="106" spans="2:41" ht="15.5" x14ac:dyDescent="0.35">
      <c r="B106" s="8"/>
      <c r="C106" s="449"/>
      <c r="D106" s="78">
        <v>90</v>
      </c>
      <c r="E106" s="382" t="s">
        <v>118</v>
      </c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6">
        <v>87</v>
      </c>
      <c r="R106" s="468">
        <f>+R103-R104</f>
        <v>0</v>
      </c>
      <c r="S106" s="469"/>
      <c r="T106" s="469"/>
      <c r="U106" s="469"/>
      <c r="V106" s="23" t="s">
        <v>30</v>
      </c>
      <c r="W106" s="470" t="s">
        <v>120</v>
      </c>
      <c r="X106" s="471"/>
      <c r="Y106" s="471"/>
      <c r="Z106" s="471"/>
      <c r="AA106" s="471"/>
      <c r="AB106" s="471"/>
      <c r="AC106" s="471"/>
      <c r="AD106" s="471"/>
      <c r="AE106" s="471"/>
      <c r="AF106" s="471"/>
      <c r="AG106" s="79">
        <v>94</v>
      </c>
      <c r="AH106" s="474" t="s">
        <v>121</v>
      </c>
      <c r="AI106" s="474"/>
      <c r="AJ106" s="5">
        <v>92</v>
      </c>
      <c r="AK106" s="417"/>
      <c r="AL106" s="417"/>
      <c r="AM106" s="21" t="s">
        <v>12</v>
      </c>
      <c r="AN106" s="8"/>
    </row>
    <row r="107" spans="2:41" ht="33.75" customHeight="1" x14ac:dyDescent="0.35">
      <c r="B107" s="8"/>
      <c r="C107" s="449"/>
      <c r="D107" s="475" t="s">
        <v>119</v>
      </c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7"/>
      <c r="W107" s="470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79">
        <v>95</v>
      </c>
      <c r="AH107" s="474" t="s">
        <v>384</v>
      </c>
      <c r="AI107" s="474"/>
      <c r="AJ107" s="5">
        <v>93</v>
      </c>
      <c r="AK107" s="417"/>
      <c r="AL107" s="417"/>
      <c r="AM107" s="21" t="s">
        <v>12</v>
      </c>
      <c r="AN107" s="8"/>
    </row>
    <row r="108" spans="2:41" ht="27.75" customHeight="1" thickBot="1" x14ac:dyDescent="0.4">
      <c r="B108" s="8"/>
      <c r="C108" s="449"/>
      <c r="D108" s="6">
        <v>301</v>
      </c>
      <c r="E108" s="321" t="s">
        <v>122</v>
      </c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36"/>
      <c r="Q108" s="6">
        <v>306</v>
      </c>
      <c r="R108" s="486"/>
      <c r="S108" s="487"/>
      <c r="T108" s="487"/>
      <c r="U108" s="487"/>
      <c r="V108" s="488"/>
      <c r="W108" s="472"/>
      <c r="X108" s="473"/>
      <c r="Y108" s="473"/>
      <c r="Z108" s="473"/>
      <c r="AA108" s="473"/>
      <c r="AB108" s="473"/>
      <c r="AC108" s="473"/>
      <c r="AD108" s="473"/>
      <c r="AE108" s="473"/>
      <c r="AF108" s="473"/>
      <c r="AG108" s="81">
        <v>96</v>
      </c>
      <c r="AH108" s="489" t="s">
        <v>385</v>
      </c>
      <c r="AI108" s="489"/>
      <c r="AJ108" s="64">
        <v>94</v>
      </c>
      <c r="AK108" s="490">
        <f>SUM(AK105:AL107)</f>
        <v>0</v>
      </c>
      <c r="AL108" s="490"/>
      <c r="AM108" s="39" t="s">
        <v>30</v>
      </c>
      <c r="AN108" s="8"/>
    </row>
    <row r="109" spans="2:41" ht="15" customHeight="1" x14ac:dyDescent="0.35">
      <c r="B109" s="8"/>
      <c r="C109" s="449"/>
      <c r="D109" s="82"/>
      <c r="E109" s="382" t="s">
        <v>386</v>
      </c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83"/>
      <c r="R109" s="491"/>
      <c r="S109" s="491"/>
      <c r="T109" s="491"/>
      <c r="U109" s="491"/>
      <c r="V109" s="84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/>
      <c r="AI109" s="10"/>
      <c r="AJ109" s="10"/>
      <c r="AK109" s="10"/>
      <c r="AL109" s="10"/>
      <c r="AM109" s="8"/>
      <c r="AN109" s="8"/>
    </row>
    <row r="110" spans="2:41" ht="15" customHeight="1" x14ac:dyDescent="0.35">
      <c r="B110" s="8"/>
      <c r="C110" s="449"/>
      <c r="D110" s="478">
        <v>780</v>
      </c>
      <c r="E110" s="481" t="s">
        <v>387</v>
      </c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83"/>
      <c r="R110" s="483" t="s">
        <v>123</v>
      </c>
      <c r="S110" s="483"/>
      <c r="T110" s="483"/>
      <c r="U110" s="483"/>
      <c r="V110" s="84"/>
      <c r="W110" s="8"/>
      <c r="X110" s="484" t="s">
        <v>125</v>
      </c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8"/>
    </row>
    <row r="111" spans="2:41" x14ac:dyDescent="0.35">
      <c r="B111" s="8"/>
      <c r="C111" s="449"/>
      <c r="D111" s="479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83"/>
      <c r="R111" s="483" t="s">
        <v>124</v>
      </c>
      <c r="S111" s="483"/>
      <c r="T111" s="483"/>
      <c r="U111" s="483"/>
      <c r="V111" s="84"/>
      <c r="W111" s="8"/>
      <c r="X111" s="484" t="s">
        <v>127</v>
      </c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8"/>
    </row>
    <row r="112" spans="2:41" ht="15" thickBot="1" x14ac:dyDescent="0.4">
      <c r="B112" s="8"/>
      <c r="C112" s="450"/>
      <c r="D112" s="480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85"/>
      <c r="R112" s="485" t="s">
        <v>126</v>
      </c>
      <c r="S112" s="485"/>
      <c r="T112" s="485"/>
      <c r="U112" s="485"/>
      <c r="V112" s="86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10"/>
      <c r="AI112" s="10"/>
      <c r="AJ112" s="10"/>
      <c r="AK112" s="10"/>
      <c r="AL112" s="10"/>
      <c r="AM112" s="8"/>
      <c r="AN112" s="8"/>
    </row>
    <row r="113" spans="2:40" x14ac:dyDescent="0.3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2:40" x14ac:dyDescent="0.3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2:40" x14ac:dyDescent="0.3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</sheetData>
  <mergeCells count="370">
    <mergeCell ref="AH107:AI107"/>
    <mergeCell ref="D110:D112"/>
    <mergeCell ref="E110:P112"/>
    <mergeCell ref="R110:U110"/>
    <mergeCell ref="X110:AM110"/>
    <mergeCell ref="R111:U111"/>
    <mergeCell ref="X111:AM111"/>
    <mergeCell ref="R112:U112"/>
    <mergeCell ref="AK107:AL107"/>
    <mergeCell ref="E108:P108"/>
    <mergeCell ref="R108:V108"/>
    <mergeCell ref="AH108:AI108"/>
    <mergeCell ref="AK108:AL108"/>
    <mergeCell ref="E109:P109"/>
    <mergeCell ref="R109:U109"/>
    <mergeCell ref="M101:P101"/>
    <mergeCell ref="R101:U101"/>
    <mergeCell ref="W101:AF101"/>
    <mergeCell ref="AH101:AI101"/>
    <mergeCell ref="AK101:AL101"/>
    <mergeCell ref="C103:C112"/>
    <mergeCell ref="E103:P103"/>
    <mergeCell ref="R103:U103"/>
    <mergeCell ref="W103:AF105"/>
    <mergeCell ref="AH103:AI103"/>
    <mergeCell ref="AK103:AL103"/>
    <mergeCell ref="E104:P104"/>
    <mergeCell ref="R104:U104"/>
    <mergeCell ref="AH104:AI104"/>
    <mergeCell ref="AK104:AL104"/>
    <mergeCell ref="D105:V105"/>
    <mergeCell ref="AH105:AI105"/>
    <mergeCell ref="AK105:AL105"/>
    <mergeCell ref="E106:P106"/>
    <mergeCell ref="R106:U106"/>
    <mergeCell ref="W106:AF108"/>
    <mergeCell ref="AH106:AI106"/>
    <mergeCell ref="AK106:AL106"/>
    <mergeCell ref="D107:V107"/>
    <mergeCell ref="D96:D98"/>
    <mergeCell ref="F96:AI96"/>
    <mergeCell ref="AK96:AL96"/>
    <mergeCell ref="F97:AI97"/>
    <mergeCell ref="AK97:AL97"/>
    <mergeCell ref="F98:AI98"/>
    <mergeCell ref="AK98:AL98"/>
    <mergeCell ref="C100:Q100"/>
    <mergeCell ref="R100:U100"/>
    <mergeCell ref="W100:AF100"/>
    <mergeCell ref="AH100:AI100"/>
    <mergeCell ref="AK100:AL100"/>
    <mergeCell ref="F94:P94"/>
    <mergeCell ref="R94:V94"/>
    <mergeCell ref="W94:AF94"/>
    <mergeCell ref="AH94:AI94"/>
    <mergeCell ref="AK94:AL94"/>
    <mergeCell ref="F95:P95"/>
    <mergeCell ref="R95:V95"/>
    <mergeCell ref="W95:AF95"/>
    <mergeCell ref="AH95:AI95"/>
    <mergeCell ref="AK95:AL95"/>
    <mergeCell ref="F93:AI93"/>
    <mergeCell ref="AK93:AL93"/>
    <mergeCell ref="F90:P90"/>
    <mergeCell ref="R90:V90"/>
    <mergeCell ref="W90:AF90"/>
    <mergeCell ref="AH90:AI90"/>
    <mergeCell ref="AK90:AL90"/>
    <mergeCell ref="F91:P91"/>
    <mergeCell ref="R91:V91"/>
    <mergeCell ref="W91:AF91"/>
    <mergeCell ref="AH91:AI91"/>
    <mergeCell ref="AK91:AL91"/>
    <mergeCell ref="AK88:AL88"/>
    <mergeCell ref="F89:P89"/>
    <mergeCell ref="R89:V89"/>
    <mergeCell ref="W89:AF89"/>
    <mergeCell ref="AH89:AI89"/>
    <mergeCell ref="AK89:AL89"/>
    <mergeCell ref="F92:P92"/>
    <mergeCell ref="R92:V92"/>
    <mergeCell ref="W92:AF92"/>
    <mergeCell ref="AH92:AI92"/>
    <mergeCell ref="AK92:AL92"/>
    <mergeCell ref="D84:D95"/>
    <mergeCell ref="F84:AA84"/>
    <mergeCell ref="AC84:AF84"/>
    <mergeCell ref="AH84:AI84"/>
    <mergeCell ref="AK84:AL84"/>
    <mergeCell ref="F85:P85"/>
    <mergeCell ref="R85:V85"/>
    <mergeCell ref="W85:AF85"/>
    <mergeCell ref="AH85:AI85"/>
    <mergeCell ref="AK85:AL85"/>
    <mergeCell ref="F86:P86"/>
    <mergeCell ref="R86:V86"/>
    <mergeCell ref="W86:AF86"/>
    <mergeCell ref="AH86:AI86"/>
    <mergeCell ref="AK86:AL86"/>
    <mergeCell ref="F87:P87"/>
    <mergeCell ref="R87:V87"/>
    <mergeCell ref="W87:AF87"/>
    <mergeCell ref="AH87:AI87"/>
    <mergeCell ref="AK87:AL87"/>
    <mergeCell ref="F88:P88"/>
    <mergeCell ref="R88:V88"/>
    <mergeCell ref="W88:AF88"/>
    <mergeCell ref="AH88:AI88"/>
    <mergeCell ref="F82:P82"/>
    <mergeCell ref="R82:V82"/>
    <mergeCell ref="W82:AF82"/>
    <mergeCell ref="AH82:AI82"/>
    <mergeCell ref="AK82:AL82"/>
    <mergeCell ref="F83:P83"/>
    <mergeCell ref="R83:V83"/>
    <mergeCell ref="W83:AF83"/>
    <mergeCell ref="AH83:AI83"/>
    <mergeCell ref="AK83:AL83"/>
    <mergeCell ref="F77:AA77"/>
    <mergeCell ref="AC77:AF77"/>
    <mergeCell ref="AH77:AI77"/>
    <mergeCell ref="AK77:AL77"/>
    <mergeCell ref="F78:AA78"/>
    <mergeCell ref="AC78:AF78"/>
    <mergeCell ref="AH78:AI78"/>
    <mergeCell ref="AK78:AL78"/>
    <mergeCell ref="F81:P81"/>
    <mergeCell ref="R81:V81"/>
    <mergeCell ref="W81:AF81"/>
    <mergeCell ref="AH81:AI81"/>
    <mergeCell ref="AK81:AL81"/>
    <mergeCell ref="F79:P79"/>
    <mergeCell ref="R79:V79"/>
    <mergeCell ref="W79:AF79"/>
    <mergeCell ref="AH79:AI79"/>
    <mergeCell ref="AK79:AL79"/>
    <mergeCell ref="F80:P80"/>
    <mergeCell ref="R80:V80"/>
    <mergeCell ref="W80:AF80"/>
    <mergeCell ref="AH80:AI80"/>
    <mergeCell ref="AK80:AL80"/>
    <mergeCell ref="F75:AA75"/>
    <mergeCell ref="AC75:AF75"/>
    <mergeCell ref="AH75:AI75"/>
    <mergeCell ref="AK75:AL75"/>
    <mergeCell ref="F76:AA76"/>
    <mergeCell ref="AC76:AF76"/>
    <mergeCell ref="AH76:AI76"/>
    <mergeCell ref="AK76:AL76"/>
    <mergeCell ref="F73:AA73"/>
    <mergeCell ref="AC73:AF73"/>
    <mergeCell ref="AH73:AI73"/>
    <mergeCell ref="AK73:AL73"/>
    <mergeCell ref="F74:AA74"/>
    <mergeCell ref="AC74:AF74"/>
    <mergeCell ref="AH74:AI74"/>
    <mergeCell ref="AK74:AL74"/>
    <mergeCell ref="F71:AA71"/>
    <mergeCell ref="AC71:AF71"/>
    <mergeCell ref="AH71:AI71"/>
    <mergeCell ref="AK71:AL71"/>
    <mergeCell ref="F72:AA72"/>
    <mergeCell ref="AC72:AF72"/>
    <mergeCell ref="AH72:AI72"/>
    <mergeCell ref="AK72:AL72"/>
    <mergeCell ref="F69:AA69"/>
    <mergeCell ref="AC69:AF69"/>
    <mergeCell ref="AH69:AI69"/>
    <mergeCell ref="AK69:AL69"/>
    <mergeCell ref="F70:AA70"/>
    <mergeCell ref="AC70:AF70"/>
    <mergeCell ref="AH70:AI70"/>
    <mergeCell ref="AK70:AL70"/>
    <mergeCell ref="AK68:AL68"/>
    <mergeCell ref="F65:AA65"/>
    <mergeCell ref="AC65:AF65"/>
    <mergeCell ref="AH65:AI65"/>
    <mergeCell ref="AK65:AL65"/>
    <mergeCell ref="F66:AA66"/>
    <mergeCell ref="AC66:AF66"/>
    <mergeCell ref="AH66:AI66"/>
    <mergeCell ref="AK66:AL66"/>
    <mergeCell ref="F63:AA63"/>
    <mergeCell ref="AC63:AF63"/>
    <mergeCell ref="AH63:AI63"/>
    <mergeCell ref="AK63:AL63"/>
    <mergeCell ref="F64:AA64"/>
    <mergeCell ref="AH64:AI64"/>
    <mergeCell ref="AK64:AL64"/>
    <mergeCell ref="C61:C98"/>
    <mergeCell ref="D61:D83"/>
    <mergeCell ref="F61:AA61"/>
    <mergeCell ref="AC61:AF61"/>
    <mergeCell ref="AH61:AI61"/>
    <mergeCell ref="AK61:AL61"/>
    <mergeCell ref="F62:AA62"/>
    <mergeCell ref="AC62:AF62"/>
    <mergeCell ref="AH62:AI62"/>
    <mergeCell ref="AK62:AL62"/>
    <mergeCell ref="F67:AA67"/>
    <mergeCell ref="AC67:AF67"/>
    <mergeCell ref="AH67:AI67"/>
    <mergeCell ref="AK67:AL67"/>
    <mergeCell ref="F68:AA68"/>
    <mergeCell ref="AC68:AF68"/>
    <mergeCell ref="AH68:AI68"/>
    <mergeCell ref="F58:AF58"/>
    <mergeCell ref="AH58:AI58"/>
    <mergeCell ref="F59:AF59"/>
    <mergeCell ref="AH59:AI59"/>
    <mergeCell ref="F60:AF60"/>
    <mergeCell ref="AH60:AI60"/>
    <mergeCell ref="F55:AF55"/>
    <mergeCell ref="AH55:AI55"/>
    <mergeCell ref="F56:AF56"/>
    <mergeCell ref="AH56:AI56"/>
    <mergeCell ref="F57:AF57"/>
    <mergeCell ref="AH57:AI57"/>
    <mergeCell ref="F52:AF52"/>
    <mergeCell ref="AH52:AI52"/>
    <mergeCell ref="F53:AF53"/>
    <mergeCell ref="AH53:AI53"/>
    <mergeCell ref="F54:AF54"/>
    <mergeCell ref="AH54:AI54"/>
    <mergeCell ref="F49:AF49"/>
    <mergeCell ref="AH49:AI49"/>
    <mergeCell ref="F50:AF50"/>
    <mergeCell ref="AH50:AI50"/>
    <mergeCell ref="F51:AF51"/>
    <mergeCell ref="AH51:AI51"/>
    <mergeCell ref="F37:AF37"/>
    <mergeCell ref="AH37:AI37"/>
    <mergeCell ref="F38:AF38"/>
    <mergeCell ref="AH38:AI38"/>
    <mergeCell ref="F46:AF46"/>
    <mergeCell ref="AH46:AI46"/>
    <mergeCell ref="F47:AF47"/>
    <mergeCell ref="AH47:AI47"/>
    <mergeCell ref="F48:AF48"/>
    <mergeCell ref="AH48:AI48"/>
    <mergeCell ref="F43:AF43"/>
    <mergeCell ref="AH43:AI43"/>
    <mergeCell ref="F44:AF44"/>
    <mergeCell ref="AH44:AI44"/>
    <mergeCell ref="F45:AF45"/>
    <mergeCell ref="AH45:AI45"/>
    <mergeCell ref="AH39:AI39"/>
    <mergeCell ref="AH30:AL30"/>
    <mergeCell ref="F31:N31"/>
    <mergeCell ref="P31:T31"/>
    <mergeCell ref="U31:Z31"/>
    <mergeCell ref="AH31:AL31"/>
    <mergeCell ref="F32:AF32"/>
    <mergeCell ref="AH32:AL32"/>
    <mergeCell ref="C33:C60"/>
    <mergeCell ref="F33:AF33"/>
    <mergeCell ref="AH33:AI33"/>
    <mergeCell ref="AK33:AL33"/>
    <mergeCell ref="F34:AF34"/>
    <mergeCell ref="AH34:AI34"/>
    <mergeCell ref="F35:AF35"/>
    <mergeCell ref="AH35:AI35"/>
    <mergeCell ref="F39:AF39"/>
    <mergeCell ref="F40:AF40"/>
    <mergeCell ref="AH40:AI40"/>
    <mergeCell ref="F41:AF41"/>
    <mergeCell ref="AH41:AI41"/>
    <mergeCell ref="F42:AF42"/>
    <mergeCell ref="AH42:AI42"/>
    <mergeCell ref="F36:AF36"/>
    <mergeCell ref="AH36:AI36"/>
    <mergeCell ref="AH26:AL26"/>
    <mergeCell ref="F27:AF27"/>
    <mergeCell ref="AH27:AL27"/>
    <mergeCell ref="F28:AF28"/>
    <mergeCell ref="AH28:AL28"/>
    <mergeCell ref="F29:AF29"/>
    <mergeCell ref="AH29:AL29"/>
    <mergeCell ref="F25:N25"/>
    <mergeCell ref="P25:T25"/>
    <mergeCell ref="U25:Z25"/>
    <mergeCell ref="AB25:AF25"/>
    <mergeCell ref="AH25:AL25"/>
    <mergeCell ref="D26:D31"/>
    <mergeCell ref="F26:N26"/>
    <mergeCell ref="P26:T26"/>
    <mergeCell ref="U26:Z26"/>
    <mergeCell ref="AB26:AF26"/>
    <mergeCell ref="F23:N23"/>
    <mergeCell ref="P23:T23"/>
    <mergeCell ref="U23:Z23"/>
    <mergeCell ref="AB23:AF23"/>
    <mergeCell ref="F30:N30"/>
    <mergeCell ref="P30:T30"/>
    <mergeCell ref="U30:Z30"/>
    <mergeCell ref="AB30:AF30"/>
    <mergeCell ref="AB31:AF31"/>
    <mergeCell ref="AH23:AL23"/>
    <mergeCell ref="F24:AF24"/>
    <mergeCell ref="AH24:AL24"/>
    <mergeCell ref="F21:T21"/>
    <mergeCell ref="U21:Z21"/>
    <mergeCell ref="AB21:AC21"/>
    <mergeCell ref="AE21:AF21"/>
    <mergeCell ref="AH21:AL21"/>
    <mergeCell ref="F22:AF22"/>
    <mergeCell ref="AH22:AL22"/>
    <mergeCell ref="F20:T20"/>
    <mergeCell ref="V20:W20"/>
    <mergeCell ref="Y20:Z20"/>
    <mergeCell ref="AB20:AC20"/>
    <mergeCell ref="AE20:AF20"/>
    <mergeCell ref="AH20:AL20"/>
    <mergeCell ref="F18:T18"/>
    <mergeCell ref="U18:Z18"/>
    <mergeCell ref="AA18:AF18"/>
    <mergeCell ref="AH18:AL18"/>
    <mergeCell ref="F19:T19"/>
    <mergeCell ref="U19:Z19"/>
    <mergeCell ref="AA19:AC19"/>
    <mergeCell ref="AE19:AF19"/>
    <mergeCell ref="AH19:AL19"/>
    <mergeCell ref="AE15:AF15"/>
    <mergeCell ref="AH15:AL15"/>
    <mergeCell ref="F17:T17"/>
    <mergeCell ref="V17:W17"/>
    <mergeCell ref="Y17:Z17"/>
    <mergeCell ref="AB17:AC17"/>
    <mergeCell ref="AE17:AF17"/>
    <mergeCell ref="AH17:AL17"/>
    <mergeCell ref="F16:T16"/>
    <mergeCell ref="V16:W16"/>
    <mergeCell ref="Y16:Z16"/>
    <mergeCell ref="AB16:AC16"/>
    <mergeCell ref="AE16:AF16"/>
    <mergeCell ref="AH16:AL16"/>
    <mergeCell ref="AH12:AL12"/>
    <mergeCell ref="F13:T13"/>
    <mergeCell ref="V13:W13"/>
    <mergeCell ref="Y13:Z13"/>
    <mergeCell ref="AB13:AC13"/>
    <mergeCell ref="AE13:AF13"/>
    <mergeCell ref="AH13:AL13"/>
    <mergeCell ref="AA10:AC10"/>
    <mergeCell ref="AD10:AF10"/>
    <mergeCell ref="C11:AM11"/>
    <mergeCell ref="C12:C32"/>
    <mergeCell ref="D12:D25"/>
    <mergeCell ref="F12:T12"/>
    <mergeCell ref="V12:W12"/>
    <mergeCell ref="Y12:Z12"/>
    <mergeCell ref="AB12:AC12"/>
    <mergeCell ref="AE12:AF12"/>
    <mergeCell ref="F14:T14"/>
    <mergeCell ref="U14:Z14"/>
    <mergeCell ref="AA14:AF14"/>
    <mergeCell ref="AH14:AL14"/>
    <mergeCell ref="F15:T15"/>
    <mergeCell ref="U15:Z15"/>
    <mergeCell ref="AB15:AC15"/>
    <mergeCell ref="G3:J3"/>
    <mergeCell ref="G4:J4"/>
    <mergeCell ref="C8:D10"/>
    <mergeCell ref="E8:T10"/>
    <mergeCell ref="U8:AF8"/>
    <mergeCell ref="AG8:AM10"/>
    <mergeCell ref="U9:Z9"/>
    <mergeCell ref="AA9:AF9"/>
    <mergeCell ref="U10:W10"/>
    <mergeCell ref="X10:Z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B1:BR260"/>
  <sheetViews>
    <sheetView showGridLines="0" zoomScale="80" zoomScaleNormal="8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R56" sqref="R56:V56"/>
    </sheetView>
  </sheetViews>
  <sheetFormatPr baseColWidth="10" defaultColWidth="3.90625" defaultRowHeight="12" x14ac:dyDescent="0.3"/>
  <cols>
    <col min="1" max="2" width="2.6328125" style="148" customWidth="1"/>
    <col min="3" max="3" width="5.36328125" style="148" customWidth="1"/>
    <col min="4" max="4" width="6.453125" style="148" customWidth="1"/>
    <col min="5" max="5" width="3.90625" style="148"/>
    <col min="6" max="6" width="6.08984375" style="148" customWidth="1"/>
    <col min="7" max="7" width="8.453125" style="148" customWidth="1"/>
    <col min="8" max="8" width="19.90625" style="148" customWidth="1"/>
    <col min="9" max="9" width="8.90625" style="148" customWidth="1"/>
    <col min="10" max="12" width="4.6328125" style="148" customWidth="1"/>
    <col min="13" max="13" width="3.90625" style="148"/>
    <col min="14" max="14" width="6.6328125" style="148" customWidth="1"/>
    <col min="15" max="16" width="4.6328125" style="148" customWidth="1"/>
    <col min="17" max="17" width="5.90625" style="148" bestFit="1" customWidth="1"/>
    <col min="18" max="18" width="3.90625" style="148"/>
    <col min="19" max="19" width="2.90625" style="148" bestFit="1" customWidth="1"/>
    <col min="20" max="20" width="8.453125" style="148" customWidth="1"/>
    <col min="21" max="21" width="4.6328125" style="148" bestFit="1" customWidth="1"/>
    <col min="22" max="22" width="2.54296875" style="148" customWidth="1"/>
    <col min="23" max="23" width="5.90625" style="148" bestFit="1" customWidth="1"/>
    <col min="24" max="24" width="4.453125" style="148" customWidth="1"/>
    <col min="25" max="25" width="5.36328125" style="148" customWidth="1"/>
    <col min="26" max="26" width="6.90625" style="148" customWidth="1"/>
    <col min="27" max="27" width="4.6328125" style="148" customWidth="1"/>
    <col min="28" max="28" width="6.6328125" style="148" customWidth="1"/>
    <col min="29" max="29" width="5.54296875" style="148" customWidth="1"/>
    <col min="30" max="31" width="3.36328125" style="148" customWidth="1"/>
    <col min="32" max="32" width="6.6328125" style="148" customWidth="1"/>
    <col min="33" max="33" width="5" style="148" bestFit="1" customWidth="1"/>
    <col min="34" max="34" width="13.453125" style="148" customWidth="1"/>
    <col min="35" max="35" width="5.90625" style="148" bestFit="1" customWidth="1"/>
    <col min="36" max="36" width="4.08984375" style="148" customWidth="1"/>
    <col min="37" max="37" width="4" style="148" customWidth="1"/>
    <col min="38" max="38" width="5.54296875" style="148" customWidth="1"/>
    <col min="39" max="39" width="4.6328125" style="148" customWidth="1"/>
    <col min="40" max="40" width="3.90625" style="148"/>
    <col min="41" max="41" width="5.90625" style="148" bestFit="1" customWidth="1"/>
    <col min="42" max="46" width="4.6328125" style="148" customWidth="1"/>
    <col min="47" max="47" width="5.90625" style="148" bestFit="1" customWidth="1"/>
    <col min="48" max="52" width="4.6328125" style="148" customWidth="1"/>
    <col min="53" max="53" width="5.90625" style="148" bestFit="1" customWidth="1"/>
    <col min="54" max="58" width="4.6328125" style="148" customWidth="1"/>
    <col min="59" max="59" width="5.90625" style="148" bestFit="1" customWidth="1"/>
    <col min="60" max="63" width="4.6328125" style="148" customWidth="1"/>
    <col min="64" max="64" width="3.90625" style="148"/>
    <col min="65" max="65" width="2.08984375" style="148" bestFit="1" customWidth="1"/>
    <col min="66" max="16384" width="3.90625" style="148"/>
  </cols>
  <sheetData>
    <row r="1" spans="2:70" s="144" customFormat="1" ht="15" customHeight="1" x14ac:dyDescent="0.3">
      <c r="C1" s="611"/>
      <c r="D1" s="611"/>
      <c r="E1" s="611"/>
      <c r="F1" s="611"/>
    </row>
    <row r="2" spans="2:70" x14ac:dyDescent="0.3">
      <c r="B2" s="145"/>
      <c r="C2" s="146"/>
      <c r="D2" s="146"/>
      <c r="E2" s="146"/>
      <c r="F2" s="14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7"/>
      <c r="AC2" s="145"/>
      <c r="AD2" s="145"/>
      <c r="AE2" s="145"/>
      <c r="AF2" s="145"/>
      <c r="AG2" s="145"/>
      <c r="AH2" s="145"/>
      <c r="AI2" s="145"/>
      <c r="AJ2" s="147"/>
      <c r="AK2" s="147"/>
      <c r="AL2" s="147"/>
      <c r="AM2" s="147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</row>
    <row r="3" spans="2:70" x14ac:dyDescent="0.3">
      <c r="B3" s="145"/>
      <c r="C3" s="146"/>
      <c r="D3" s="146"/>
      <c r="E3" s="146"/>
      <c r="F3" s="146"/>
      <c r="G3" s="562" t="s">
        <v>0</v>
      </c>
      <c r="H3" s="562"/>
      <c r="I3" s="562"/>
      <c r="J3" s="56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7"/>
      <c r="AC3" s="145"/>
      <c r="AD3" s="145"/>
      <c r="AE3" s="145"/>
      <c r="AF3" s="145"/>
      <c r="AG3" s="145"/>
      <c r="AH3" s="145"/>
      <c r="AI3" s="145"/>
      <c r="AJ3" s="147"/>
      <c r="AK3" s="147"/>
      <c r="AL3" s="147"/>
      <c r="AM3" s="147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</row>
    <row r="4" spans="2:70" x14ac:dyDescent="0.3">
      <c r="B4" s="145"/>
      <c r="C4" s="146"/>
      <c r="D4" s="146"/>
      <c r="E4" s="146"/>
      <c r="F4" s="146"/>
      <c r="G4" s="562" t="s">
        <v>1</v>
      </c>
      <c r="H4" s="562"/>
      <c r="I4" s="562"/>
      <c r="J4" s="562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7"/>
      <c r="AC4" s="145"/>
      <c r="AD4" s="145"/>
      <c r="AE4" s="145"/>
      <c r="AF4" s="145"/>
      <c r="AG4" s="145"/>
      <c r="AH4" s="145"/>
      <c r="AI4" s="145"/>
      <c r="AJ4" s="147"/>
      <c r="AK4" s="147"/>
      <c r="AL4" s="147"/>
      <c r="AM4" s="147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</row>
    <row r="5" spans="2:70" ht="12.5" thickBot="1" x14ac:dyDescent="0.3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</row>
    <row r="6" spans="2:70" ht="12.5" thickBot="1" x14ac:dyDescent="0.35">
      <c r="B6" s="145"/>
      <c r="C6" s="787" t="s">
        <v>325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9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</row>
    <row r="7" spans="2:70" x14ac:dyDescent="0.3">
      <c r="B7" s="145"/>
      <c r="C7" s="620" t="s">
        <v>247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2"/>
      <c r="U7" s="623"/>
      <c r="V7" s="623"/>
      <c r="W7" s="623"/>
      <c r="X7" s="623"/>
      <c r="Y7" s="623"/>
      <c r="Z7" s="623"/>
      <c r="AA7" s="623"/>
      <c r="AB7" s="623"/>
      <c r="AC7" s="623"/>
      <c r="AD7" s="783" t="s">
        <v>248</v>
      </c>
      <c r="AE7" s="783"/>
      <c r="AF7" s="783"/>
      <c r="AG7" s="790"/>
      <c r="AH7" s="791"/>
      <c r="AI7" s="791"/>
      <c r="AJ7" s="791"/>
      <c r="AK7" s="792"/>
      <c r="AL7" s="790" t="s">
        <v>249</v>
      </c>
      <c r="AM7" s="791"/>
      <c r="AN7" s="791"/>
      <c r="AO7" s="791"/>
      <c r="AP7" s="792"/>
      <c r="AQ7" s="790"/>
      <c r="AR7" s="791"/>
      <c r="AS7" s="791"/>
      <c r="AT7" s="791"/>
      <c r="AU7" s="791"/>
      <c r="AV7" s="793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</row>
    <row r="8" spans="2:70" x14ac:dyDescent="0.3">
      <c r="B8" s="145"/>
      <c r="C8" s="149">
        <v>6</v>
      </c>
      <c r="D8" s="627" t="s">
        <v>250</v>
      </c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 t="s">
        <v>251</v>
      </c>
      <c r="AB8" s="627"/>
      <c r="AC8" s="627"/>
      <c r="AD8" s="627"/>
      <c r="AE8" s="627"/>
      <c r="AF8" s="627" t="s">
        <v>252</v>
      </c>
      <c r="AG8" s="627"/>
      <c r="AH8" s="627"/>
      <c r="AI8" s="627"/>
      <c r="AJ8" s="627"/>
      <c r="AK8" s="627"/>
      <c r="AL8" s="627" t="s">
        <v>253</v>
      </c>
      <c r="AM8" s="627"/>
      <c r="AN8" s="627"/>
      <c r="AO8" s="627"/>
      <c r="AP8" s="627"/>
      <c r="AQ8" s="627"/>
      <c r="AR8" s="627"/>
      <c r="AS8" s="627"/>
      <c r="AT8" s="627"/>
      <c r="AU8" s="627"/>
      <c r="AV8" s="770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</row>
    <row r="9" spans="2:70" x14ac:dyDescent="0.3">
      <c r="B9" s="145"/>
      <c r="C9" s="771" t="s">
        <v>128</v>
      </c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3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</row>
    <row r="10" spans="2:70" x14ac:dyDescent="0.3">
      <c r="B10" s="145"/>
      <c r="C10" s="149">
        <v>8</v>
      </c>
      <c r="D10" s="627" t="s">
        <v>254</v>
      </c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8">
        <v>53</v>
      </c>
      <c r="Q10" s="628"/>
      <c r="R10" s="627" t="s">
        <v>255</v>
      </c>
      <c r="S10" s="627"/>
      <c r="T10" s="627"/>
      <c r="U10" s="627"/>
      <c r="V10" s="627"/>
      <c r="W10" s="627"/>
      <c r="X10" s="627"/>
      <c r="Y10" s="629">
        <v>13</v>
      </c>
      <c r="Z10" s="629"/>
      <c r="AA10" s="627" t="s">
        <v>256</v>
      </c>
      <c r="AB10" s="627"/>
      <c r="AC10" s="627"/>
      <c r="AD10" s="627"/>
      <c r="AE10" s="627"/>
      <c r="AF10" s="627"/>
      <c r="AG10" s="627"/>
      <c r="AH10" s="627"/>
      <c r="AI10" s="627"/>
      <c r="AJ10" s="627"/>
      <c r="AK10" s="150">
        <v>14</v>
      </c>
      <c r="AL10" s="794" t="s">
        <v>257</v>
      </c>
      <c r="AM10" s="795"/>
      <c r="AN10" s="795"/>
      <c r="AO10" s="795"/>
      <c r="AP10" s="795"/>
      <c r="AQ10" s="795"/>
      <c r="AR10" s="795"/>
      <c r="AS10" s="795"/>
      <c r="AT10" s="795"/>
      <c r="AU10" s="795"/>
      <c r="AV10" s="796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</row>
    <row r="11" spans="2:70" x14ac:dyDescent="0.3">
      <c r="B11" s="145"/>
      <c r="C11" s="771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2"/>
      <c r="AF11" s="772"/>
      <c r="AG11" s="772"/>
      <c r="AH11" s="780"/>
      <c r="AI11" s="780"/>
      <c r="AJ11" s="780"/>
      <c r="AK11" s="772"/>
      <c r="AL11" s="772"/>
      <c r="AM11" s="772"/>
      <c r="AN11" s="772"/>
      <c r="AO11" s="772"/>
      <c r="AP11" s="772"/>
      <c r="AQ11" s="772"/>
      <c r="AR11" s="772"/>
      <c r="AS11" s="772"/>
      <c r="AT11" s="772"/>
      <c r="AU11" s="772"/>
      <c r="AV11" s="773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</row>
    <row r="12" spans="2:70" ht="12.5" thickBot="1" x14ac:dyDescent="0.35">
      <c r="B12" s="145"/>
      <c r="C12" s="781" t="s">
        <v>258</v>
      </c>
      <c r="D12" s="782"/>
      <c r="E12" s="782"/>
      <c r="F12" s="830">
        <v>9</v>
      </c>
      <c r="G12" s="831"/>
      <c r="H12" s="832" t="s">
        <v>128</v>
      </c>
      <c r="I12" s="833"/>
      <c r="J12" s="833"/>
      <c r="K12" s="833"/>
      <c r="L12" s="833"/>
      <c r="M12" s="151"/>
      <c r="N12" s="624" t="s">
        <v>259</v>
      </c>
      <c r="O12" s="624"/>
      <c r="P12" s="152">
        <v>48</v>
      </c>
      <c r="Q12" s="625" t="s">
        <v>128</v>
      </c>
      <c r="R12" s="626"/>
      <c r="S12" s="626"/>
      <c r="T12" s="626"/>
      <c r="U12" s="626"/>
      <c r="V12" s="626"/>
      <c r="W12" s="626"/>
      <c r="X12" s="626"/>
      <c r="Y12" s="782" t="s">
        <v>260</v>
      </c>
      <c r="Z12" s="782"/>
      <c r="AA12" s="782"/>
      <c r="AB12" s="782"/>
      <c r="AC12" s="813">
        <v>55</v>
      </c>
      <c r="AD12" s="813"/>
      <c r="AE12" s="813"/>
      <c r="AF12" s="813"/>
      <c r="AG12" s="813"/>
      <c r="AH12" s="814"/>
      <c r="AI12" s="814"/>
      <c r="AJ12" s="814"/>
      <c r="AK12" s="814"/>
      <c r="AL12" s="814"/>
      <c r="AM12" s="814"/>
      <c r="AN12" s="814"/>
      <c r="AO12" s="814"/>
      <c r="AP12" s="814"/>
      <c r="AQ12" s="814"/>
      <c r="AR12" s="814"/>
      <c r="AS12" s="814"/>
      <c r="AT12" s="814"/>
      <c r="AU12" s="814"/>
      <c r="AV12" s="81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</row>
    <row r="13" spans="2:70" ht="27" customHeight="1" x14ac:dyDescent="0.3">
      <c r="B13" s="145"/>
      <c r="C13" s="816" t="s">
        <v>261</v>
      </c>
      <c r="D13" s="819" t="s">
        <v>262</v>
      </c>
      <c r="E13" s="820"/>
      <c r="F13" s="825" t="s">
        <v>326</v>
      </c>
      <c r="G13" s="826"/>
      <c r="H13" s="826"/>
      <c r="I13" s="826"/>
      <c r="J13" s="826"/>
      <c r="K13" s="829">
        <v>95</v>
      </c>
      <c r="L13" s="774"/>
      <c r="M13" s="88"/>
      <c r="N13" s="776"/>
      <c r="O13" s="776"/>
      <c r="P13" s="776"/>
      <c r="Q13" s="153"/>
      <c r="R13" s="777"/>
      <c r="S13" s="778"/>
      <c r="T13" s="778"/>
      <c r="U13" s="779"/>
      <c r="V13" s="903" t="s">
        <v>327</v>
      </c>
      <c r="W13" s="657"/>
      <c r="X13" s="658"/>
      <c r="Y13" s="907">
        <v>73</v>
      </c>
      <c r="Z13" s="811"/>
      <c r="AA13" s="803" t="s">
        <v>268</v>
      </c>
      <c r="AB13" s="804"/>
      <c r="AC13" s="807">
        <v>72</v>
      </c>
      <c r="AD13" s="808"/>
      <c r="AE13" s="811"/>
      <c r="AF13" s="884" t="s">
        <v>328</v>
      </c>
      <c r="AG13" s="885"/>
      <c r="AH13" s="1001" t="s">
        <v>405</v>
      </c>
      <c r="AI13" s="1002"/>
      <c r="AJ13" s="657" t="s">
        <v>263</v>
      </c>
      <c r="AK13" s="657"/>
      <c r="AL13" s="657"/>
      <c r="AM13" s="657"/>
      <c r="AN13" s="657"/>
      <c r="AO13" s="909"/>
      <c r="AP13" s="890">
        <v>805</v>
      </c>
      <c r="AQ13" s="891"/>
      <c r="AR13" s="891"/>
      <c r="AS13" s="892"/>
      <c r="AT13" s="840"/>
      <c r="AU13" s="840"/>
      <c r="AV13" s="841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</row>
    <row r="14" spans="2:70" ht="28.5" customHeight="1" x14ac:dyDescent="0.3">
      <c r="B14" s="145"/>
      <c r="C14" s="817"/>
      <c r="D14" s="821"/>
      <c r="E14" s="822"/>
      <c r="F14" s="827"/>
      <c r="G14" s="828"/>
      <c r="H14" s="828"/>
      <c r="I14" s="828"/>
      <c r="J14" s="828"/>
      <c r="K14" s="629"/>
      <c r="L14" s="775"/>
      <c r="M14" s="89"/>
      <c r="N14" s="896"/>
      <c r="O14" s="896"/>
      <c r="P14" s="896"/>
      <c r="Q14" s="897"/>
      <c r="R14" s="896"/>
      <c r="S14" s="896"/>
      <c r="T14" s="896"/>
      <c r="U14" s="896"/>
      <c r="V14" s="904"/>
      <c r="W14" s="905"/>
      <c r="X14" s="906"/>
      <c r="Y14" s="908"/>
      <c r="Z14" s="812"/>
      <c r="AA14" s="805"/>
      <c r="AB14" s="806"/>
      <c r="AC14" s="809"/>
      <c r="AD14" s="810"/>
      <c r="AE14" s="812"/>
      <c r="AF14" s="886"/>
      <c r="AG14" s="887"/>
      <c r="AH14" s="1003"/>
      <c r="AI14" s="1004"/>
      <c r="AJ14" s="565"/>
      <c r="AK14" s="565"/>
      <c r="AL14" s="565"/>
      <c r="AM14" s="565"/>
      <c r="AN14" s="565"/>
      <c r="AO14" s="566"/>
      <c r="AP14" s="861"/>
      <c r="AQ14" s="862"/>
      <c r="AR14" s="862"/>
      <c r="AS14" s="863"/>
      <c r="AT14" s="836"/>
      <c r="AU14" s="836"/>
      <c r="AV14" s="837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</row>
    <row r="15" spans="2:70" ht="15" customHeight="1" x14ac:dyDescent="0.3">
      <c r="B15" s="145"/>
      <c r="C15" s="817"/>
      <c r="D15" s="821"/>
      <c r="E15" s="822"/>
      <c r="F15" s="867" t="s">
        <v>264</v>
      </c>
      <c r="G15" s="868"/>
      <c r="H15" s="868"/>
      <c r="I15" s="868"/>
      <c r="J15" s="868"/>
      <c r="K15" s="629">
        <v>786</v>
      </c>
      <c r="L15" s="873"/>
      <c r="M15" s="90"/>
      <c r="N15" s="896"/>
      <c r="O15" s="896"/>
      <c r="P15" s="896"/>
      <c r="Q15" s="897"/>
      <c r="R15" s="896"/>
      <c r="S15" s="896"/>
      <c r="T15" s="896"/>
      <c r="U15" s="896"/>
      <c r="V15" s="876" t="s">
        <v>265</v>
      </c>
      <c r="W15" s="563"/>
      <c r="X15" s="877"/>
      <c r="Y15" s="878">
        <v>69</v>
      </c>
      <c r="Z15" s="881"/>
      <c r="AA15" s="876" t="s">
        <v>269</v>
      </c>
      <c r="AB15" s="877"/>
      <c r="AC15" s="898">
        <v>68</v>
      </c>
      <c r="AD15" s="831"/>
      <c r="AE15" s="625"/>
      <c r="AF15" s="886"/>
      <c r="AG15" s="887"/>
      <c r="AH15" s="1003"/>
      <c r="AI15" s="1004"/>
      <c r="AJ15" s="905"/>
      <c r="AK15" s="905"/>
      <c r="AL15" s="905"/>
      <c r="AM15" s="905"/>
      <c r="AN15" s="905"/>
      <c r="AO15" s="910"/>
      <c r="AP15" s="893"/>
      <c r="AQ15" s="894"/>
      <c r="AR15" s="894"/>
      <c r="AS15" s="895"/>
      <c r="AT15" s="842"/>
      <c r="AU15" s="842"/>
      <c r="AV15" s="843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</row>
    <row r="16" spans="2:70" ht="12" customHeight="1" x14ac:dyDescent="0.3">
      <c r="B16" s="145"/>
      <c r="C16" s="817"/>
      <c r="D16" s="821"/>
      <c r="E16" s="822"/>
      <c r="F16" s="644"/>
      <c r="G16" s="869"/>
      <c r="H16" s="869"/>
      <c r="I16" s="869"/>
      <c r="J16" s="869"/>
      <c r="K16" s="629"/>
      <c r="L16" s="874"/>
      <c r="M16" s="91"/>
      <c r="N16" s="846" t="s">
        <v>266</v>
      </c>
      <c r="O16" s="847"/>
      <c r="P16" s="848"/>
      <c r="Q16" s="851">
        <v>616</v>
      </c>
      <c r="R16" s="853"/>
      <c r="S16" s="854"/>
      <c r="T16" s="854"/>
      <c r="U16" s="855"/>
      <c r="V16" s="846"/>
      <c r="W16" s="847"/>
      <c r="X16" s="848"/>
      <c r="Y16" s="879"/>
      <c r="Z16" s="882"/>
      <c r="AA16" s="846"/>
      <c r="AB16" s="848"/>
      <c r="AC16" s="899"/>
      <c r="AD16" s="900"/>
      <c r="AE16" s="844"/>
      <c r="AF16" s="886"/>
      <c r="AG16" s="887"/>
      <c r="AH16" s="1003"/>
      <c r="AI16" s="1004"/>
      <c r="AJ16" s="563" t="s">
        <v>267</v>
      </c>
      <c r="AK16" s="563"/>
      <c r="AL16" s="563"/>
      <c r="AM16" s="563"/>
      <c r="AN16" s="563"/>
      <c r="AO16" s="564"/>
      <c r="AP16" s="859">
        <v>813</v>
      </c>
      <c r="AQ16" s="830"/>
      <c r="AR16" s="830"/>
      <c r="AS16" s="860"/>
      <c r="AT16" s="834"/>
      <c r="AU16" s="834"/>
      <c r="AV16" s="83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</row>
    <row r="17" spans="2:70" ht="15" customHeight="1" x14ac:dyDescent="0.3">
      <c r="B17" s="145"/>
      <c r="C17" s="817"/>
      <c r="D17" s="821"/>
      <c r="E17" s="822"/>
      <c r="F17" s="644"/>
      <c r="G17" s="869"/>
      <c r="H17" s="869"/>
      <c r="I17" s="869"/>
      <c r="J17" s="869"/>
      <c r="K17" s="629"/>
      <c r="L17" s="874"/>
      <c r="M17" s="91"/>
      <c r="N17" s="846"/>
      <c r="O17" s="847"/>
      <c r="P17" s="848"/>
      <c r="Q17" s="851"/>
      <c r="R17" s="853"/>
      <c r="S17" s="854"/>
      <c r="T17" s="854"/>
      <c r="U17" s="855"/>
      <c r="V17" s="846"/>
      <c r="W17" s="847"/>
      <c r="X17" s="848"/>
      <c r="Y17" s="879"/>
      <c r="Z17" s="882"/>
      <c r="AA17" s="846"/>
      <c r="AB17" s="848"/>
      <c r="AC17" s="899"/>
      <c r="AD17" s="900"/>
      <c r="AE17" s="844"/>
      <c r="AF17" s="886"/>
      <c r="AG17" s="887"/>
      <c r="AH17" s="1003"/>
      <c r="AI17" s="1004"/>
      <c r="AJ17" s="565"/>
      <c r="AK17" s="565"/>
      <c r="AL17" s="565"/>
      <c r="AM17" s="565"/>
      <c r="AN17" s="565"/>
      <c r="AO17" s="566"/>
      <c r="AP17" s="861"/>
      <c r="AQ17" s="862"/>
      <c r="AR17" s="862"/>
      <c r="AS17" s="863"/>
      <c r="AT17" s="836"/>
      <c r="AU17" s="836"/>
      <c r="AV17" s="837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</row>
    <row r="18" spans="2:70" ht="14.25" customHeight="1" thickBot="1" x14ac:dyDescent="0.35">
      <c r="B18" s="145"/>
      <c r="C18" s="818"/>
      <c r="D18" s="823"/>
      <c r="E18" s="824"/>
      <c r="F18" s="870"/>
      <c r="G18" s="871"/>
      <c r="H18" s="871"/>
      <c r="I18" s="871"/>
      <c r="J18" s="871"/>
      <c r="K18" s="872"/>
      <c r="L18" s="875"/>
      <c r="M18" s="92"/>
      <c r="N18" s="849"/>
      <c r="O18" s="567"/>
      <c r="P18" s="850"/>
      <c r="Q18" s="852"/>
      <c r="R18" s="856"/>
      <c r="S18" s="857"/>
      <c r="T18" s="857"/>
      <c r="U18" s="858"/>
      <c r="V18" s="849"/>
      <c r="W18" s="567"/>
      <c r="X18" s="850"/>
      <c r="Y18" s="880"/>
      <c r="Z18" s="883"/>
      <c r="AA18" s="849"/>
      <c r="AB18" s="850"/>
      <c r="AC18" s="901"/>
      <c r="AD18" s="902"/>
      <c r="AE18" s="845"/>
      <c r="AF18" s="888"/>
      <c r="AG18" s="889"/>
      <c r="AH18" s="1005"/>
      <c r="AI18" s="1006"/>
      <c r="AJ18" s="567"/>
      <c r="AK18" s="567"/>
      <c r="AL18" s="567"/>
      <c r="AM18" s="567"/>
      <c r="AN18" s="567"/>
      <c r="AO18" s="568"/>
      <c r="AP18" s="864"/>
      <c r="AQ18" s="865"/>
      <c r="AR18" s="865"/>
      <c r="AS18" s="866"/>
      <c r="AT18" s="838"/>
      <c r="AU18" s="838"/>
      <c r="AV18" s="839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</row>
    <row r="19" spans="2:70" ht="12.5" thickBot="1" x14ac:dyDescent="0.3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</row>
    <row r="20" spans="2:70" x14ac:dyDescent="0.3">
      <c r="B20" s="145"/>
      <c r="C20" s="589" t="s">
        <v>271</v>
      </c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1"/>
      <c r="X20" s="145"/>
      <c r="Y20" s="589" t="s">
        <v>392</v>
      </c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1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</row>
    <row r="21" spans="2:70" ht="12.5" thickBot="1" x14ac:dyDescent="0.35">
      <c r="B21" s="145"/>
      <c r="C21" s="592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4"/>
      <c r="X21" s="145"/>
      <c r="Y21" s="592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4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</row>
    <row r="22" spans="2:70" ht="16" thickBot="1" x14ac:dyDescent="0.35">
      <c r="B22" s="145"/>
      <c r="C22" s="612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93"/>
      <c r="R22" s="614" t="s">
        <v>272</v>
      </c>
      <c r="S22" s="615"/>
      <c r="T22" s="615"/>
      <c r="U22" s="615"/>
      <c r="V22" s="616"/>
      <c r="W22" s="94"/>
      <c r="X22" s="145"/>
      <c r="Y22" s="552" t="s">
        <v>410</v>
      </c>
      <c r="Z22" s="553"/>
      <c r="AA22" s="553"/>
      <c r="AB22" s="553"/>
      <c r="AC22" s="553"/>
      <c r="AD22" s="553"/>
      <c r="AE22" s="553"/>
      <c r="AF22" s="553"/>
      <c r="AG22" s="553"/>
      <c r="AH22" s="553"/>
      <c r="AI22" s="154">
        <v>1703</v>
      </c>
      <c r="AJ22" s="630"/>
      <c r="AK22" s="631"/>
      <c r="AL22" s="631"/>
      <c r="AM22" s="631"/>
      <c r="AN22" s="632"/>
      <c r="AO22" s="95" t="s">
        <v>12</v>
      </c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</row>
    <row r="23" spans="2:70" ht="15.5" x14ac:dyDescent="0.35">
      <c r="B23" s="145"/>
      <c r="C23" s="552" t="s">
        <v>273</v>
      </c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155">
        <v>1400</v>
      </c>
      <c r="R23" s="617"/>
      <c r="S23" s="618"/>
      <c r="T23" s="618"/>
      <c r="U23" s="618"/>
      <c r="V23" s="619"/>
      <c r="W23" s="95" t="s">
        <v>12</v>
      </c>
      <c r="X23" s="145"/>
      <c r="Y23" s="507" t="s">
        <v>411</v>
      </c>
      <c r="Z23" s="508"/>
      <c r="AA23" s="508"/>
      <c r="AB23" s="508"/>
      <c r="AC23" s="508"/>
      <c r="AD23" s="508"/>
      <c r="AE23" s="508"/>
      <c r="AF23" s="508"/>
      <c r="AG23" s="508"/>
      <c r="AH23" s="508"/>
      <c r="AI23" s="156">
        <v>1719</v>
      </c>
      <c r="AJ23" s="716"/>
      <c r="AK23" s="717"/>
      <c r="AL23" s="717"/>
      <c r="AM23" s="717"/>
      <c r="AN23" s="718"/>
      <c r="AO23" s="96" t="s">
        <v>29</v>
      </c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</row>
    <row r="24" spans="2:70" ht="15.5" x14ac:dyDescent="0.35">
      <c r="B24" s="145"/>
      <c r="C24" s="523" t="s">
        <v>389</v>
      </c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157">
        <v>1817</v>
      </c>
      <c r="R24" s="220"/>
      <c r="S24" s="221"/>
      <c r="T24" s="221"/>
      <c r="U24" s="221"/>
      <c r="V24" s="222"/>
      <c r="W24" s="158" t="s">
        <v>12</v>
      </c>
      <c r="X24" s="145"/>
      <c r="Y24" s="507" t="s">
        <v>213</v>
      </c>
      <c r="Z24" s="508"/>
      <c r="AA24" s="508"/>
      <c r="AB24" s="508"/>
      <c r="AC24" s="508"/>
      <c r="AD24" s="508"/>
      <c r="AE24" s="508"/>
      <c r="AF24" s="508"/>
      <c r="AG24" s="508"/>
      <c r="AH24" s="508"/>
      <c r="AI24" s="156">
        <v>1492</v>
      </c>
      <c r="AJ24" s="716"/>
      <c r="AK24" s="717"/>
      <c r="AL24" s="717"/>
      <c r="AM24" s="717"/>
      <c r="AN24" s="718"/>
      <c r="AO24" s="96" t="s">
        <v>12</v>
      </c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</row>
    <row r="25" spans="2:70" ht="16" thickBot="1" x14ac:dyDescent="0.4">
      <c r="B25" s="145"/>
      <c r="C25" s="507" t="s">
        <v>274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159">
        <v>1401</v>
      </c>
      <c r="R25" s="556"/>
      <c r="S25" s="557"/>
      <c r="T25" s="557"/>
      <c r="U25" s="557"/>
      <c r="V25" s="558"/>
      <c r="W25" s="96" t="s">
        <v>12</v>
      </c>
      <c r="X25" s="145"/>
      <c r="Y25" s="527" t="s">
        <v>308</v>
      </c>
      <c r="Z25" s="528"/>
      <c r="AA25" s="528"/>
      <c r="AB25" s="528"/>
      <c r="AC25" s="528"/>
      <c r="AD25" s="528"/>
      <c r="AE25" s="528"/>
      <c r="AF25" s="528"/>
      <c r="AG25" s="528"/>
      <c r="AH25" s="528"/>
      <c r="AI25" s="173">
        <v>1704</v>
      </c>
      <c r="AJ25" s="719"/>
      <c r="AK25" s="720"/>
      <c r="AL25" s="720"/>
      <c r="AM25" s="720"/>
      <c r="AN25" s="721"/>
      <c r="AO25" s="174" t="s">
        <v>12</v>
      </c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</row>
    <row r="26" spans="2:70" ht="16" thickBot="1" x14ac:dyDescent="0.4">
      <c r="B26" s="145"/>
      <c r="C26" s="507" t="s">
        <v>275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159">
        <v>1402</v>
      </c>
      <c r="R26" s="556"/>
      <c r="S26" s="557"/>
      <c r="T26" s="557"/>
      <c r="U26" s="557"/>
      <c r="V26" s="558"/>
      <c r="W26" s="96" t="s">
        <v>12</v>
      </c>
      <c r="X26" s="145"/>
      <c r="Y26" s="682" t="s">
        <v>214</v>
      </c>
      <c r="Z26" s="683"/>
      <c r="AA26" s="683"/>
      <c r="AB26" s="683"/>
      <c r="AC26" s="683"/>
      <c r="AD26" s="683"/>
      <c r="AE26" s="683"/>
      <c r="AF26" s="683"/>
      <c r="AG26" s="683"/>
      <c r="AH26" s="683"/>
      <c r="AI26" s="163">
        <v>1720</v>
      </c>
      <c r="AJ26" s="722">
        <f>MAX(+SUM(AJ24:AN25,AJ22)-AJ23,0)</f>
        <v>0</v>
      </c>
      <c r="AK26" s="723"/>
      <c r="AL26" s="723"/>
      <c r="AM26" s="723"/>
      <c r="AN26" s="724"/>
      <c r="AO26" s="164" t="s">
        <v>30</v>
      </c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</row>
    <row r="27" spans="2:70" ht="24.75" customHeight="1" x14ac:dyDescent="0.35">
      <c r="B27" s="145"/>
      <c r="C27" s="507" t="s">
        <v>276</v>
      </c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159">
        <v>1403</v>
      </c>
      <c r="R27" s="556"/>
      <c r="S27" s="557"/>
      <c r="T27" s="557"/>
      <c r="U27" s="557"/>
      <c r="V27" s="558"/>
      <c r="W27" s="96" t="s">
        <v>12</v>
      </c>
      <c r="X27" s="145"/>
      <c r="Y27" s="552" t="s">
        <v>215</v>
      </c>
      <c r="Z27" s="553"/>
      <c r="AA27" s="553"/>
      <c r="AB27" s="553"/>
      <c r="AC27" s="553"/>
      <c r="AD27" s="553"/>
      <c r="AE27" s="553"/>
      <c r="AF27" s="553"/>
      <c r="AG27" s="553"/>
      <c r="AH27" s="553"/>
      <c r="AI27" s="154">
        <v>1493</v>
      </c>
      <c r="AJ27" s="630"/>
      <c r="AK27" s="631"/>
      <c r="AL27" s="631"/>
      <c r="AM27" s="631"/>
      <c r="AN27" s="632"/>
      <c r="AO27" s="95" t="s">
        <v>29</v>
      </c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</row>
    <row r="28" spans="2:70" ht="15.5" x14ac:dyDescent="0.35">
      <c r="B28" s="145"/>
      <c r="C28" s="507" t="s">
        <v>277</v>
      </c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159">
        <v>1587</v>
      </c>
      <c r="R28" s="556"/>
      <c r="S28" s="557"/>
      <c r="T28" s="557"/>
      <c r="U28" s="557"/>
      <c r="V28" s="558"/>
      <c r="W28" s="96" t="s">
        <v>12</v>
      </c>
      <c r="X28" s="145"/>
      <c r="Y28" s="507" t="s">
        <v>309</v>
      </c>
      <c r="Z28" s="508"/>
      <c r="AA28" s="508"/>
      <c r="AB28" s="508"/>
      <c r="AC28" s="508"/>
      <c r="AD28" s="508"/>
      <c r="AE28" s="508"/>
      <c r="AF28" s="508"/>
      <c r="AG28" s="508"/>
      <c r="AH28" s="508"/>
      <c r="AI28" s="156">
        <v>1494</v>
      </c>
      <c r="AJ28" s="716"/>
      <c r="AK28" s="717"/>
      <c r="AL28" s="717"/>
      <c r="AM28" s="717"/>
      <c r="AN28" s="718"/>
      <c r="AO28" s="96" t="s">
        <v>29</v>
      </c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</row>
    <row r="29" spans="2:70" ht="27.75" customHeight="1" x14ac:dyDescent="0.35">
      <c r="B29" s="145"/>
      <c r="C29" s="507" t="s">
        <v>209</v>
      </c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159">
        <v>1588</v>
      </c>
      <c r="R29" s="556"/>
      <c r="S29" s="557"/>
      <c r="T29" s="557"/>
      <c r="U29" s="557"/>
      <c r="V29" s="558"/>
      <c r="W29" s="96" t="s">
        <v>12</v>
      </c>
      <c r="X29" s="145"/>
      <c r="Y29" s="507" t="s">
        <v>216</v>
      </c>
      <c r="Z29" s="508"/>
      <c r="AA29" s="508"/>
      <c r="AB29" s="508"/>
      <c r="AC29" s="508"/>
      <c r="AD29" s="508"/>
      <c r="AE29" s="508"/>
      <c r="AF29" s="508"/>
      <c r="AG29" s="508"/>
      <c r="AH29" s="508"/>
      <c r="AI29" s="156">
        <v>1725</v>
      </c>
      <c r="AJ29" s="716"/>
      <c r="AK29" s="717"/>
      <c r="AL29" s="717"/>
      <c r="AM29" s="717"/>
      <c r="AN29" s="718"/>
      <c r="AO29" s="96" t="s">
        <v>29</v>
      </c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</row>
    <row r="30" spans="2:70" ht="29.25" customHeight="1" thickBot="1" x14ac:dyDescent="0.4">
      <c r="B30" s="145"/>
      <c r="C30" s="507" t="s">
        <v>278</v>
      </c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159">
        <v>1404</v>
      </c>
      <c r="R30" s="556"/>
      <c r="S30" s="557"/>
      <c r="T30" s="557"/>
      <c r="U30" s="557"/>
      <c r="V30" s="558"/>
      <c r="W30" s="96" t="s">
        <v>12</v>
      </c>
      <c r="X30" s="145"/>
      <c r="Y30" s="527" t="s">
        <v>310</v>
      </c>
      <c r="Z30" s="528"/>
      <c r="AA30" s="528"/>
      <c r="AB30" s="528"/>
      <c r="AC30" s="528"/>
      <c r="AD30" s="528"/>
      <c r="AE30" s="528"/>
      <c r="AF30" s="528"/>
      <c r="AG30" s="528"/>
      <c r="AH30" s="528"/>
      <c r="AI30" s="160">
        <v>1727</v>
      </c>
      <c r="AJ30" s="719"/>
      <c r="AK30" s="720"/>
      <c r="AL30" s="720"/>
      <c r="AM30" s="720"/>
      <c r="AN30" s="721"/>
      <c r="AO30" s="161" t="s">
        <v>29</v>
      </c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</row>
    <row r="31" spans="2:70" ht="27" customHeight="1" thickBot="1" x14ac:dyDescent="0.4">
      <c r="B31" s="145"/>
      <c r="C31" s="527" t="s">
        <v>279</v>
      </c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162">
        <v>1405</v>
      </c>
      <c r="R31" s="713"/>
      <c r="S31" s="714"/>
      <c r="T31" s="714"/>
      <c r="U31" s="714"/>
      <c r="V31" s="715"/>
      <c r="W31" s="161" t="s">
        <v>12</v>
      </c>
      <c r="X31" s="145"/>
      <c r="Y31" s="682" t="s">
        <v>311</v>
      </c>
      <c r="Z31" s="683"/>
      <c r="AA31" s="683"/>
      <c r="AB31" s="683"/>
      <c r="AC31" s="683"/>
      <c r="AD31" s="683"/>
      <c r="AE31" s="683"/>
      <c r="AF31" s="683"/>
      <c r="AG31" s="683"/>
      <c r="AH31" s="683"/>
      <c r="AI31" s="163">
        <v>1500</v>
      </c>
      <c r="AJ31" s="722">
        <f>MAX(+AJ26-SUM(AJ27:AN30),0)</f>
        <v>0</v>
      </c>
      <c r="AK31" s="723"/>
      <c r="AL31" s="723"/>
      <c r="AM31" s="723"/>
      <c r="AN31" s="724"/>
      <c r="AO31" s="164" t="s">
        <v>30</v>
      </c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</row>
    <row r="32" spans="2:70" ht="16" thickBot="1" x14ac:dyDescent="0.35">
      <c r="B32" s="145"/>
      <c r="C32" s="587" t="s">
        <v>280</v>
      </c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163">
        <v>1410</v>
      </c>
      <c r="R32" s="701">
        <f>+SUM(R23:V31)</f>
        <v>0</v>
      </c>
      <c r="S32" s="702"/>
      <c r="T32" s="702"/>
      <c r="U32" s="702"/>
      <c r="V32" s="703"/>
      <c r="W32" s="164" t="s">
        <v>30</v>
      </c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</row>
    <row r="33" spans="2:70" ht="15.5" x14ac:dyDescent="0.35">
      <c r="B33" s="145"/>
      <c r="C33" s="552" t="s">
        <v>281</v>
      </c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154">
        <v>1406</v>
      </c>
      <c r="R33" s="617"/>
      <c r="S33" s="618"/>
      <c r="T33" s="618"/>
      <c r="U33" s="618"/>
      <c r="V33" s="619"/>
      <c r="W33" s="95" t="s">
        <v>29</v>
      </c>
      <c r="X33" s="145"/>
      <c r="Y33" s="589" t="s">
        <v>312</v>
      </c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590"/>
      <c r="AL33" s="590"/>
      <c r="AM33" s="590"/>
      <c r="AN33" s="590"/>
      <c r="AO33" s="591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</row>
    <row r="34" spans="2:70" ht="16" thickBot="1" x14ac:dyDescent="0.4">
      <c r="B34" s="145"/>
      <c r="C34" s="507" t="s">
        <v>282</v>
      </c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156">
        <v>1407</v>
      </c>
      <c r="R34" s="556"/>
      <c r="S34" s="557"/>
      <c r="T34" s="557"/>
      <c r="U34" s="557"/>
      <c r="V34" s="558"/>
      <c r="W34" s="96" t="s">
        <v>29</v>
      </c>
      <c r="X34" s="145"/>
      <c r="Y34" s="592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4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</row>
    <row r="35" spans="2:70" ht="15.5" x14ac:dyDescent="0.35">
      <c r="B35" s="145"/>
      <c r="C35" s="507" t="s">
        <v>283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156">
        <v>1408</v>
      </c>
      <c r="R35" s="556"/>
      <c r="S35" s="557"/>
      <c r="T35" s="557"/>
      <c r="U35" s="557"/>
      <c r="V35" s="558"/>
      <c r="W35" s="96" t="s">
        <v>29</v>
      </c>
      <c r="X35" s="145"/>
      <c r="Y35" s="711" t="s">
        <v>408</v>
      </c>
      <c r="Z35" s="712"/>
      <c r="AA35" s="712"/>
      <c r="AB35" s="712"/>
      <c r="AC35" s="712"/>
      <c r="AD35" s="712"/>
      <c r="AE35" s="712"/>
      <c r="AF35" s="712"/>
      <c r="AG35" s="712"/>
      <c r="AH35" s="712"/>
      <c r="AI35" s="165">
        <v>1445</v>
      </c>
      <c r="AJ35" s="559"/>
      <c r="AK35" s="559"/>
      <c r="AL35" s="559"/>
      <c r="AM35" s="559"/>
      <c r="AN35" s="559"/>
      <c r="AO35" s="95" t="s">
        <v>12</v>
      </c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</row>
    <row r="36" spans="2:70" ht="15.5" x14ac:dyDescent="0.35">
      <c r="B36" s="145"/>
      <c r="C36" s="507" t="s">
        <v>284</v>
      </c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156">
        <v>1409</v>
      </c>
      <c r="R36" s="556"/>
      <c r="S36" s="557"/>
      <c r="T36" s="557"/>
      <c r="U36" s="557"/>
      <c r="V36" s="558"/>
      <c r="W36" s="96" t="s">
        <v>29</v>
      </c>
      <c r="X36" s="145"/>
      <c r="Y36" s="706" t="s">
        <v>409</v>
      </c>
      <c r="Z36" s="707"/>
      <c r="AA36" s="707"/>
      <c r="AB36" s="707"/>
      <c r="AC36" s="707"/>
      <c r="AD36" s="707"/>
      <c r="AE36" s="707"/>
      <c r="AF36" s="707"/>
      <c r="AG36" s="707"/>
      <c r="AH36" s="707"/>
      <c r="AI36" s="166">
        <v>1446</v>
      </c>
      <c r="AJ36" s="560"/>
      <c r="AK36" s="560"/>
      <c r="AL36" s="560"/>
      <c r="AM36" s="560"/>
      <c r="AN36" s="560"/>
      <c r="AO36" s="96" t="s">
        <v>29</v>
      </c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</row>
    <row r="37" spans="2:70" ht="26.25" customHeight="1" x14ac:dyDescent="0.35">
      <c r="B37" s="145"/>
      <c r="C37" s="693" t="s">
        <v>390</v>
      </c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5"/>
      <c r="Q37" s="167">
        <v>1818</v>
      </c>
      <c r="R37" s="223"/>
      <c r="S37" s="224"/>
      <c r="T37" s="224"/>
      <c r="U37" s="224"/>
      <c r="V37" s="225"/>
      <c r="W37" s="168" t="s">
        <v>29</v>
      </c>
      <c r="X37" s="145"/>
      <c r="Y37" s="706" t="s">
        <v>407</v>
      </c>
      <c r="Z37" s="707"/>
      <c r="AA37" s="707"/>
      <c r="AB37" s="707"/>
      <c r="AC37" s="707"/>
      <c r="AD37" s="707"/>
      <c r="AE37" s="707"/>
      <c r="AF37" s="707"/>
      <c r="AG37" s="707"/>
      <c r="AH37" s="707"/>
      <c r="AI37" s="166">
        <v>1374</v>
      </c>
      <c r="AJ37" s="560"/>
      <c r="AK37" s="560"/>
      <c r="AL37" s="560"/>
      <c r="AM37" s="560"/>
      <c r="AN37" s="560"/>
      <c r="AO37" s="96" t="s">
        <v>12</v>
      </c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</row>
    <row r="38" spans="2:70" ht="15.5" x14ac:dyDescent="0.35">
      <c r="B38" s="145"/>
      <c r="C38" s="507" t="s">
        <v>285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156">
        <v>1429</v>
      </c>
      <c r="R38" s="556"/>
      <c r="S38" s="557"/>
      <c r="T38" s="557"/>
      <c r="U38" s="557"/>
      <c r="V38" s="558"/>
      <c r="W38" s="96" t="s">
        <v>29</v>
      </c>
      <c r="X38" s="145"/>
      <c r="Y38" s="706" t="s">
        <v>313</v>
      </c>
      <c r="Z38" s="707"/>
      <c r="AA38" s="707"/>
      <c r="AB38" s="707"/>
      <c r="AC38" s="707"/>
      <c r="AD38" s="707"/>
      <c r="AE38" s="707"/>
      <c r="AF38" s="707"/>
      <c r="AG38" s="707"/>
      <c r="AH38" s="707"/>
      <c r="AI38" s="166">
        <v>1375</v>
      </c>
      <c r="AJ38" s="560"/>
      <c r="AK38" s="560"/>
      <c r="AL38" s="560"/>
      <c r="AM38" s="560"/>
      <c r="AN38" s="560"/>
      <c r="AO38" s="96" t="s">
        <v>12</v>
      </c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</row>
    <row r="39" spans="2:70" ht="15.5" x14ac:dyDescent="0.35">
      <c r="B39" s="145"/>
      <c r="C39" s="507" t="s">
        <v>286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156">
        <v>1411</v>
      </c>
      <c r="R39" s="556"/>
      <c r="S39" s="557"/>
      <c r="T39" s="557"/>
      <c r="U39" s="557"/>
      <c r="V39" s="558"/>
      <c r="W39" s="96" t="s">
        <v>29</v>
      </c>
      <c r="X39" s="145"/>
      <c r="Y39" s="706" t="s">
        <v>314</v>
      </c>
      <c r="Z39" s="707"/>
      <c r="AA39" s="707"/>
      <c r="AB39" s="707"/>
      <c r="AC39" s="707"/>
      <c r="AD39" s="707"/>
      <c r="AE39" s="707"/>
      <c r="AF39" s="707"/>
      <c r="AG39" s="707"/>
      <c r="AH39" s="707"/>
      <c r="AI39" s="166">
        <v>1376</v>
      </c>
      <c r="AJ39" s="560"/>
      <c r="AK39" s="560"/>
      <c r="AL39" s="560"/>
      <c r="AM39" s="560"/>
      <c r="AN39" s="560"/>
      <c r="AO39" s="96" t="s">
        <v>29</v>
      </c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</row>
    <row r="40" spans="2:70" ht="15.5" x14ac:dyDescent="0.35">
      <c r="B40" s="145"/>
      <c r="C40" s="507" t="s">
        <v>287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156">
        <v>1412</v>
      </c>
      <c r="R40" s="556"/>
      <c r="S40" s="557"/>
      <c r="T40" s="557"/>
      <c r="U40" s="557"/>
      <c r="V40" s="558"/>
      <c r="W40" s="96" t="s">
        <v>29</v>
      </c>
      <c r="X40" s="145"/>
      <c r="Y40" s="706" t="s">
        <v>315</v>
      </c>
      <c r="Z40" s="707"/>
      <c r="AA40" s="707"/>
      <c r="AB40" s="707"/>
      <c r="AC40" s="707"/>
      <c r="AD40" s="707"/>
      <c r="AE40" s="707"/>
      <c r="AF40" s="707"/>
      <c r="AG40" s="707"/>
      <c r="AH40" s="707"/>
      <c r="AI40" s="166">
        <v>1705</v>
      </c>
      <c r="AJ40" s="560"/>
      <c r="AK40" s="560"/>
      <c r="AL40" s="560"/>
      <c r="AM40" s="560"/>
      <c r="AN40" s="560"/>
      <c r="AO40" s="96" t="s">
        <v>12</v>
      </c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</row>
    <row r="41" spans="2:70" ht="15.5" x14ac:dyDescent="0.35">
      <c r="B41" s="145"/>
      <c r="C41" s="507" t="s">
        <v>288</v>
      </c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156">
        <v>1413</v>
      </c>
      <c r="R41" s="556"/>
      <c r="S41" s="557"/>
      <c r="T41" s="557"/>
      <c r="U41" s="557"/>
      <c r="V41" s="558"/>
      <c r="W41" s="96" t="s">
        <v>29</v>
      </c>
      <c r="X41" s="145"/>
      <c r="Y41" s="706" t="s">
        <v>337</v>
      </c>
      <c r="Z41" s="707"/>
      <c r="AA41" s="707"/>
      <c r="AB41" s="707"/>
      <c r="AC41" s="707"/>
      <c r="AD41" s="707"/>
      <c r="AE41" s="707"/>
      <c r="AF41" s="707"/>
      <c r="AG41" s="707"/>
      <c r="AH41" s="707"/>
      <c r="AI41" s="166">
        <v>1706</v>
      </c>
      <c r="AJ41" s="560"/>
      <c r="AK41" s="560"/>
      <c r="AL41" s="560"/>
      <c r="AM41" s="560"/>
      <c r="AN41" s="560"/>
      <c r="AO41" s="96" t="s">
        <v>29</v>
      </c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</row>
    <row r="42" spans="2:70" ht="15.5" x14ac:dyDescent="0.35">
      <c r="B42" s="145"/>
      <c r="C42" s="507" t="s">
        <v>289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156">
        <v>1415</v>
      </c>
      <c r="R42" s="556"/>
      <c r="S42" s="557"/>
      <c r="T42" s="557"/>
      <c r="U42" s="557"/>
      <c r="V42" s="558"/>
      <c r="W42" s="96" t="s">
        <v>29</v>
      </c>
      <c r="X42" s="145"/>
      <c r="Y42" s="706" t="s">
        <v>300</v>
      </c>
      <c r="Z42" s="707"/>
      <c r="AA42" s="707"/>
      <c r="AB42" s="707"/>
      <c r="AC42" s="707"/>
      <c r="AD42" s="707"/>
      <c r="AE42" s="707"/>
      <c r="AF42" s="707"/>
      <c r="AG42" s="707"/>
      <c r="AH42" s="707"/>
      <c r="AI42" s="166">
        <v>1707</v>
      </c>
      <c r="AJ42" s="560"/>
      <c r="AK42" s="560"/>
      <c r="AL42" s="560"/>
      <c r="AM42" s="560"/>
      <c r="AN42" s="560"/>
      <c r="AO42" s="96" t="s">
        <v>12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</row>
    <row r="43" spans="2:70" ht="29.25" customHeight="1" x14ac:dyDescent="0.35">
      <c r="B43" s="145"/>
      <c r="C43" s="507" t="s">
        <v>290</v>
      </c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156">
        <v>1416</v>
      </c>
      <c r="R43" s="556"/>
      <c r="S43" s="557"/>
      <c r="T43" s="557"/>
      <c r="U43" s="557"/>
      <c r="V43" s="558"/>
      <c r="W43" s="96" t="s">
        <v>29</v>
      </c>
      <c r="X43" s="145"/>
      <c r="Y43" s="706" t="s">
        <v>316</v>
      </c>
      <c r="Z43" s="707"/>
      <c r="AA43" s="707"/>
      <c r="AB43" s="707"/>
      <c r="AC43" s="707"/>
      <c r="AD43" s="707"/>
      <c r="AE43" s="707"/>
      <c r="AF43" s="707"/>
      <c r="AG43" s="707"/>
      <c r="AH43" s="707"/>
      <c r="AI43" s="166">
        <v>1377</v>
      </c>
      <c r="AJ43" s="560"/>
      <c r="AK43" s="560"/>
      <c r="AL43" s="560"/>
      <c r="AM43" s="560"/>
      <c r="AN43" s="560"/>
      <c r="AO43" s="96" t="s">
        <v>12</v>
      </c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</row>
    <row r="44" spans="2:70" ht="15.5" x14ac:dyDescent="0.35">
      <c r="B44" s="145"/>
      <c r="C44" s="507" t="s">
        <v>291</v>
      </c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156">
        <v>1417</v>
      </c>
      <c r="R44" s="556"/>
      <c r="S44" s="557"/>
      <c r="T44" s="557"/>
      <c r="U44" s="557"/>
      <c r="V44" s="558"/>
      <c r="W44" s="96" t="s">
        <v>29</v>
      </c>
      <c r="X44" s="145"/>
      <c r="Y44" s="706" t="s">
        <v>317</v>
      </c>
      <c r="Z44" s="707"/>
      <c r="AA44" s="707"/>
      <c r="AB44" s="707"/>
      <c r="AC44" s="707"/>
      <c r="AD44" s="707"/>
      <c r="AE44" s="707"/>
      <c r="AF44" s="707"/>
      <c r="AG44" s="707"/>
      <c r="AH44" s="707"/>
      <c r="AI44" s="166">
        <v>1378</v>
      </c>
      <c r="AJ44" s="560"/>
      <c r="AK44" s="560"/>
      <c r="AL44" s="560"/>
      <c r="AM44" s="560"/>
      <c r="AN44" s="560"/>
      <c r="AO44" s="96" t="s">
        <v>29</v>
      </c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</row>
    <row r="45" spans="2:70" ht="26.25" customHeight="1" x14ac:dyDescent="0.35">
      <c r="B45" s="145"/>
      <c r="C45" s="507" t="s">
        <v>292</v>
      </c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156">
        <v>1418</v>
      </c>
      <c r="R45" s="556"/>
      <c r="S45" s="557"/>
      <c r="T45" s="557"/>
      <c r="U45" s="557"/>
      <c r="V45" s="558"/>
      <c r="W45" s="96" t="s">
        <v>29</v>
      </c>
      <c r="X45" s="145"/>
      <c r="Y45" s="706" t="s">
        <v>217</v>
      </c>
      <c r="Z45" s="707"/>
      <c r="AA45" s="707"/>
      <c r="AB45" s="707"/>
      <c r="AC45" s="707"/>
      <c r="AD45" s="707"/>
      <c r="AE45" s="707"/>
      <c r="AF45" s="707"/>
      <c r="AG45" s="707"/>
      <c r="AH45" s="707"/>
      <c r="AI45" s="166">
        <v>1726</v>
      </c>
      <c r="AJ45" s="560"/>
      <c r="AK45" s="560"/>
      <c r="AL45" s="560"/>
      <c r="AM45" s="560"/>
      <c r="AN45" s="560"/>
      <c r="AO45" s="96" t="s">
        <v>12</v>
      </c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</row>
    <row r="46" spans="2:70" ht="27.75" customHeight="1" x14ac:dyDescent="0.35">
      <c r="B46" s="145"/>
      <c r="C46" s="507" t="s">
        <v>293</v>
      </c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156">
        <v>1419</v>
      </c>
      <c r="R46" s="556"/>
      <c r="S46" s="557"/>
      <c r="T46" s="557"/>
      <c r="U46" s="557"/>
      <c r="V46" s="558"/>
      <c r="W46" s="96" t="s">
        <v>29</v>
      </c>
      <c r="X46" s="145"/>
      <c r="Y46" s="706" t="s">
        <v>218</v>
      </c>
      <c r="Z46" s="707"/>
      <c r="AA46" s="707"/>
      <c r="AB46" s="707"/>
      <c r="AC46" s="707"/>
      <c r="AD46" s="707"/>
      <c r="AE46" s="707"/>
      <c r="AF46" s="707"/>
      <c r="AG46" s="707"/>
      <c r="AH46" s="707"/>
      <c r="AI46" s="166">
        <v>1591</v>
      </c>
      <c r="AJ46" s="560"/>
      <c r="AK46" s="560"/>
      <c r="AL46" s="560"/>
      <c r="AM46" s="560"/>
      <c r="AN46" s="560"/>
      <c r="AO46" s="96" t="s">
        <v>29</v>
      </c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</row>
    <row r="47" spans="2:70" ht="15.5" x14ac:dyDescent="0.35">
      <c r="B47" s="145"/>
      <c r="C47" s="507" t="s">
        <v>294</v>
      </c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156">
        <v>1420</v>
      </c>
      <c r="R47" s="556"/>
      <c r="S47" s="557"/>
      <c r="T47" s="557"/>
      <c r="U47" s="557"/>
      <c r="V47" s="558"/>
      <c r="W47" s="96" t="s">
        <v>29</v>
      </c>
      <c r="X47" s="145"/>
      <c r="Y47" s="706" t="s">
        <v>338</v>
      </c>
      <c r="Z47" s="707"/>
      <c r="AA47" s="707"/>
      <c r="AB47" s="707"/>
      <c r="AC47" s="707"/>
      <c r="AD47" s="707"/>
      <c r="AE47" s="707"/>
      <c r="AF47" s="707"/>
      <c r="AG47" s="707"/>
      <c r="AH47" s="707"/>
      <c r="AI47" s="166">
        <v>1479</v>
      </c>
      <c r="AJ47" s="560"/>
      <c r="AK47" s="560"/>
      <c r="AL47" s="560"/>
      <c r="AM47" s="560"/>
      <c r="AN47" s="560"/>
      <c r="AO47" s="96" t="s">
        <v>29</v>
      </c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</row>
    <row r="48" spans="2:70" ht="27" customHeight="1" x14ac:dyDescent="0.35">
      <c r="B48" s="145"/>
      <c r="C48" s="507" t="s">
        <v>295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156">
        <v>1421</v>
      </c>
      <c r="R48" s="556"/>
      <c r="S48" s="557"/>
      <c r="T48" s="557"/>
      <c r="U48" s="557"/>
      <c r="V48" s="558"/>
      <c r="W48" s="96" t="s">
        <v>29</v>
      </c>
      <c r="X48" s="145"/>
      <c r="Y48" s="706" t="s">
        <v>339</v>
      </c>
      <c r="Z48" s="707"/>
      <c r="AA48" s="707"/>
      <c r="AB48" s="707"/>
      <c r="AC48" s="707"/>
      <c r="AD48" s="707"/>
      <c r="AE48" s="707"/>
      <c r="AF48" s="707"/>
      <c r="AG48" s="707"/>
      <c r="AH48" s="707"/>
      <c r="AI48" s="166">
        <v>1708</v>
      </c>
      <c r="AJ48" s="560"/>
      <c r="AK48" s="560"/>
      <c r="AL48" s="560"/>
      <c r="AM48" s="560"/>
      <c r="AN48" s="560"/>
      <c r="AO48" s="96" t="s">
        <v>29</v>
      </c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</row>
    <row r="49" spans="2:70" ht="26.25" customHeight="1" x14ac:dyDescent="0.35">
      <c r="B49" s="145"/>
      <c r="C49" s="507" t="s">
        <v>296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156">
        <v>1422</v>
      </c>
      <c r="R49" s="556"/>
      <c r="S49" s="557"/>
      <c r="T49" s="557"/>
      <c r="U49" s="557"/>
      <c r="V49" s="558"/>
      <c r="W49" s="96" t="s">
        <v>29</v>
      </c>
      <c r="X49" s="145"/>
      <c r="Y49" s="706" t="s">
        <v>278</v>
      </c>
      <c r="Z49" s="707"/>
      <c r="AA49" s="707"/>
      <c r="AB49" s="707"/>
      <c r="AC49" s="707"/>
      <c r="AD49" s="707"/>
      <c r="AE49" s="707"/>
      <c r="AF49" s="707"/>
      <c r="AG49" s="707"/>
      <c r="AH49" s="707"/>
      <c r="AI49" s="166">
        <v>1709</v>
      </c>
      <c r="AJ49" s="560"/>
      <c r="AK49" s="560"/>
      <c r="AL49" s="560"/>
      <c r="AM49" s="560"/>
      <c r="AN49" s="560"/>
      <c r="AO49" s="96" t="s">
        <v>29</v>
      </c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</row>
    <row r="50" spans="2:70" ht="26.25" customHeight="1" x14ac:dyDescent="0.35">
      <c r="B50" s="145"/>
      <c r="C50" s="507" t="s">
        <v>297</v>
      </c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156">
        <v>1423</v>
      </c>
      <c r="R50" s="556"/>
      <c r="S50" s="557"/>
      <c r="T50" s="557"/>
      <c r="U50" s="557"/>
      <c r="V50" s="558"/>
      <c r="W50" s="96" t="s">
        <v>29</v>
      </c>
      <c r="X50" s="145"/>
      <c r="Y50" s="706" t="s">
        <v>221</v>
      </c>
      <c r="Z50" s="707"/>
      <c r="AA50" s="707"/>
      <c r="AB50" s="707"/>
      <c r="AC50" s="707"/>
      <c r="AD50" s="707"/>
      <c r="AE50" s="707"/>
      <c r="AF50" s="707"/>
      <c r="AG50" s="707"/>
      <c r="AH50" s="707"/>
      <c r="AI50" s="166">
        <v>1379</v>
      </c>
      <c r="AJ50" s="560"/>
      <c r="AK50" s="560"/>
      <c r="AL50" s="560"/>
      <c r="AM50" s="560"/>
      <c r="AN50" s="560"/>
      <c r="AO50" s="96" t="s">
        <v>29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</row>
    <row r="51" spans="2:70" ht="15.5" x14ac:dyDescent="0.35">
      <c r="B51" s="145"/>
      <c r="C51" s="507" t="s">
        <v>298</v>
      </c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156">
        <v>1424</v>
      </c>
      <c r="R51" s="556"/>
      <c r="S51" s="557"/>
      <c r="T51" s="557"/>
      <c r="U51" s="557"/>
      <c r="V51" s="558"/>
      <c r="W51" s="96" t="s">
        <v>29</v>
      </c>
      <c r="X51" s="145"/>
      <c r="Y51" s="706" t="s">
        <v>222</v>
      </c>
      <c r="Z51" s="707"/>
      <c r="AA51" s="707"/>
      <c r="AB51" s="707"/>
      <c r="AC51" s="707"/>
      <c r="AD51" s="707"/>
      <c r="AE51" s="707"/>
      <c r="AF51" s="707"/>
      <c r="AG51" s="707"/>
      <c r="AH51" s="707"/>
      <c r="AI51" s="166">
        <v>1710</v>
      </c>
      <c r="AJ51" s="560"/>
      <c r="AK51" s="560"/>
      <c r="AL51" s="560"/>
      <c r="AM51" s="560"/>
      <c r="AN51" s="560"/>
      <c r="AO51" s="96" t="s">
        <v>12</v>
      </c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</row>
    <row r="52" spans="2:70" ht="15.5" x14ac:dyDescent="0.35">
      <c r="B52" s="145"/>
      <c r="C52" s="507" t="s">
        <v>299</v>
      </c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154">
        <v>1425</v>
      </c>
      <c r="R52" s="556"/>
      <c r="S52" s="557"/>
      <c r="T52" s="557"/>
      <c r="U52" s="557"/>
      <c r="V52" s="558"/>
      <c r="W52" s="95" t="s">
        <v>29</v>
      </c>
      <c r="X52" s="145"/>
      <c r="Y52" s="706" t="s">
        <v>318</v>
      </c>
      <c r="Z52" s="707"/>
      <c r="AA52" s="707"/>
      <c r="AB52" s="707"/>
      <c r="AC52" s="707"/>
      <c r="AD52" s="707"/>
      <c r="AE52" s="707"/>
      <c r="AF52" s="707"/>
      <c r="AG52" s="707"/>
      <c r="AH52" s="707"/>
      <c r="AI52" s="166">
        <v>1711</v>
      </c>
      <c r="AJ52" s="560"/>
      <c r="AK52" s="560"/>
      <c r="AL52" s="560"/>
      <c r="AM52" s="560"/>
      <c r="AN52" s="560"/>
      <c r="AO52" s="96" t="s">
        <v>12</v>
      </c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</row>
    <row r="53" spans="2:70" ht="15.5" x14ac:dyDescent="0.35">
      <c r="B53" s="145"/>
      <c r="C53" s="507" t="s">
        <v>300</v>
      </c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154">
        <v>1426</v>
      </c>
      <c r="R53" s="975"/>
      <c r="S53" s="976"/>
      <c r="T53" s="976"/>
      <c r="U53" s="976"/>
      <c r="V53" s="977"/>
      <c r="W53" s="95" t="s">
        <v>29</v>
      </c>
      <c r="X53" s="145"/>
      <c r="Y53" s="706" t="s">
        <v>223</v>
      </c>
      <c r="Z53" s="707"/>
      <c r="AA53" s="707"/>
      <c r="AB53" s="707"/>
      <c r="AC53" s="707"/>
      <c r="AD53" s="707"/>
      <c r="AE53" s="707"/>
      <c r="AF53" s="707"/>
      <c r="AG53" s="707"/>
      <c r="AH53" s="707"/>
      <c r="AI53" s="166">
        <v>1380</v>
      </c>
      <c r="AJ53" s="560"/>
      <c r="AK53" s="560"/>
      <c r="AL53" s="560"/>
      <c r="AM53" s="560"/>
      <c r="AN53" s="560"/>
      <c r="AO53" s="96" t="s">
        <v>12</v>
      </c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</row>
    <row r="54" spans="2:70" ht="16" thickBot="1" x14ac:dyDescent="0.4">
      <c r="B54" s="145"/>
      <c r="C54" s="507" t="s">
        <v>301</v>
      </c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154">
        <v>1427</v>
      </c>
      <c r="R54" s="556"/>
      <c r="S54" s="557"/>
      <c r="T54" s="557"/>
      <c r="U54" s="557"/>
      <c r="V54" s="558"/>
      <c r="W54" s="95" t="s">
        <v>29</v>
      </c>
      <c r="X54" s="145"/>
      <c r="Y54" s="730" t="s">
        <v>224</v>
      </c>
      <c r="Z54" s="731"/>
      <c r="AA54" s="731"/>
      <c r="AB54" s="731"/>
      <c r="AC54" s="731"/>
      <c r="AD54" s="731"/>
      <c r="AE54" s="731"/>
      <c r="AF54" s="731"/>
      <c r="AG54" s="731"/>
      <c r="AH54" s="731"/>
      <c r="AI54" s="216">
        <v>1381</v>
      </c>
      <c r="AJ54" s="705"/>
      <c r="AK54" s="705"/>
      <c r="AL54" s="705"/>
      <c r="AM54" s="705"/>
      <c r="AN54" s="705"/>
      <c r="AO54" s="174" t="s">
        <v>29</v>
      </c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</row>
    <row r="55" spans="2:70" ht="16" thickBot="1" x14ac:dyDescent="0.4">
      <c r="B55" s="145"/>
      <c r="C55" s="527" t="s">
        <v>210</v>
      </c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160">
        <v>1428</v>
      </c>
      <c r="R55" s="713"/>
      <c r="S55" s="714"/>
      <c r="T55" s="714"/>
      <c r="U55" s="714"/>
      <c r="V55" s="715"/>
      <c r="W55" s="161" t="s">
        <v>29</v>
      </c>
      <c r="X55" s="145"/>
      <c r="Y55" s="732" t="s">
        <v>393</v>
      </c>
      <c r="Z55" s="733"/>
      <c r="AA55" s="733"/>
      <c r="AB55" s="733"/>
      <c r="AC55" s="733"/>
      <c r="AD55" s="733"/>
      <c r="AE55" s="733"/>
      <c r="AF55" s="733"/>
      <c r="AG55" s="733"/>
      <c r="AH55" s="733"/>
      <c r="AI55" s="169">
        <v>1545</v>
      </c>
      <c r="AJ55" s="704">
        <f>MAX(+SUM(AJ35,AJ37:AN38,AJ40,AJ42:AN43,AJ45,AJ51:AN53)-SUM(AJ36,AJ39,AJ41,AJ44,AJ46:AN50,AJ54),0)</f>
        <v>0</v>
      </c>
      <c r="AK55" s="704"/>
      <c r="AL55" s="704"/>
      <c r="AM55" s="704"/>
      <c r="AN55" s="704"/>
      <c r="AO55" s="143" t="s">
        <v>30</v>
      </c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</row>
    <row r="56" spans="2:70" ht="16" thickBot="1" x14ac:dyDescent="0.4">
      <c r="B56" s="145"/>
      <c r="C56" s="696" t="s">
        <v>302</v>
      </c>
      <c r="D56" s="697"/>
      <c r="E56" s="697"/>
      <c r="F56" s="697"/>
      <c r="G56" s="697"/>
      <c r="H56" s="697"/>
      <c r="I56" s="697"/>
      <c r="J56" s="697"/>
      <c r="K56" s="697"/>
      <c r="L56" s="697"/>
      <c r="M56" s="697"/>
      <c r="N56" s="697"/>
      <c r="O56" s="697"/>
      <c r="P56" s="697"/>
      <c r="Q56" s="170">
        <v>1430</v>
      </c>
      <c r="R56" s="708">
        <f>+SUM(R42:V55,R33:V41)</f>
        <v>0</v>
      </c>
      <c r="S56" s="709"/>
      <c r="T56" s="709"/>
      <c r="U56" s="709"/>
      <c r="V56" s="710"/>
      <c r="W56" s="171" t="s">
        <v>30</v>
      </c>
      <c r="X56" s="145"/>
      <c r="Y56" s="732" t="s">
        <v>394</v>
      </c>
      <c r="Z56" s="733"/>
      <c r="AA56" s="733"/>
      <c r="AB56" s="733"/>
      <c r="AC56" s="733"/>
      <c r="AD56" s="733"/>
      <c r="AE56" s="733"/>
      <c r="AF56" s="733"/>
      <c r="AG56" s="733"/>
      <c r="AH56" s="733"/>
      <c r="AI56" s="169">
        <v>1546</v>
      </c>
      <c r="AJ56" s="704">
        <f>MIN(+SUM(AJ35,AJ37:AN38,AJ40,AJ42:AN43,AJ45,AJ51:AN53)-SUM(AJ36,AJ39,AJ41,AJ44,AJ46:AN50,AJ54),0)</f>
        <v>0</v>
      </c>
      <c r="AK56" s="704"/>
      <c r="AL56" s="704"/>
      <c r="AM56" s="704"/>
      <c r="AN56" s="704"/>
      <c r="AO56" s="143" t="s">
        <v>30</v>
      </c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</row>
    <row r="57" spans="2:70" ht="16" thickBot="1" x14ac:dyDescent="0.35">
      <c r="B57" s="145"/>
      <c r="C57" s="696" t="s">
        <v>303</v>
      </c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697"/>
      <c r="P57" s="697"/>
      <c r="Q57" s="170">
        <v>1431</v>
      </c>
      <c r="R57" s="708"/>
      <c r="S57" s="709"/>
      <c r="T57" s="709"/>
      <c r="U57" s="709"/>
      <c r="V57" s="710"/>
      <c r="W57" s="172" t="s">
        <v>12</v>
      </c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</row>
    <row r="58" spans="2:70" ht="33" customHeight="1" thickBot="1" x14ac:dyDescent="0.35">
      <c r="B58" s="145"/>
      <c r="C58" s="587" t="s">
        <v>304</v>
      </c>
      <c r="D58" s="588"/>
      <c r="E58" s="588"/>
      <c r="F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163">
        <v>1729</v>
      </c>
      <c r="R58" s="701">
        <f>+R32-R56+R57</f>
        <v>0</v>
      </c>
      <c r="S58" s="702"/>
      <c r="T58" s="702"/>
      <c r="U58" s="702"/>
      <c r="V58" s="703"/>
      <c r="W58" s="164" t="s">
        <v>30</v>
      </c>
      <c r="X58" s="145"/>
      <c r="Y58" s="589" t="s">
        <v>198</v>
      </c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1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</row>
    <row r="59" spans="2:70" ht="16" thickBot="1" x14ac:dyDescent="0.4">
      <c r="B59" s="145"/>
      <c r="C59" s="552" t="s">
        <v>222</v>
      </c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154">
        <v>1432</v>
      </c>
      <c r="R59" s="974"/>
      <c r="S59" s="974"/>
      <c r="T59" s="974"/>
      <c r="U59" s="974"/>
      <c r="V59" s="974"/>
      <c r="W59" s="95" t="s">
        <v>29</v>
      </c>
      <c r="X59" s="145"/>
      <c r="Y59" s="592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4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</row>
    <row r="60" spans="2:70" ht="16" thickBot="1" x14ac:dyDescent="0.4">
      <c r="B60" s="145"/>
      <c r="C60" s="527" t="s">
        <v>211</v>
      </c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173">
        <v>1433</v>
      </c>
      <c r="R60" s="932"/>
      <c r="S60" s="932"/>
      <c r="T60" s="932"/>
      <c r="U60" s="932"/>
      <c r="V60" s="932"/>
      <c r="W60" s="174" t="s">
        <v>29</v>
      </c>
      <c r="X60" s="145"/>
      <c r="Y60" s="552" t="s">
        <v>199</v>
      </c>
      <c r="Z60" s="553"/>
      <c r="AA60" s="553"/>
      <c r="AB60" s="553"/>
      <c r="AC60" s="553"/>
      <c r="AD60" s="553"/>
      <c r="AE60" s="553"/>
      <c r="AF60" s="553"/>
      <c r="AG60" s="553"/>
      <c r="AH60" s="553"/>
      <c r="AI60" s="154">
        <v>1160</v>
      </c>
      <c r="AJ60" s="561"/>
      <c r="AK60" s="561"/>
      <c r="AL60" s="561"/>
      <c r="AM60" s="561"/>
      <c r="AN60" s="561"/>
      <c r="AO60" s="95" t="s">
        <v>12</v>
      </c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</row>
    <row r="61" spans="2:70" ht="16" thickBot="1" x14ac:dyDescent="0.4">
      <c r="B61" s="145"/>
      <c r="C61" s="587" t="s">
        <v>305</v>
      </c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163">
        <v>1440</v>
      </c>
      <c r="R61" s="933">
        <f>+R58-SUM(R59:V60)</f>
        <v>0</v>
      </c>
      <c r="S61" s="934"/>
      <c r="T61" s="934"/>
      <c r="U61" s="934"/>
      <c r="V61" s="935"/>
      <c r="W61" s="143" t="s">
        <v>30</v>
      </c>
      <c r="X61" s="145"/>
      <c r="Y61" s="507" t="s">
        <v>200</v>
      </c>
      <c r="Z61" s="508"/>
      <c r="AA61" s="508"/>
      <c r="AB61" s="508"/>
      <c r="AC61" s="508"/>
      <c r="AD61" s="508"/>
      <c r="AE61" s="508"/>
      <c r="AF61" s="508"/>
      <c r="AG61" s="508"/>
      <c r="AH61" s="508"/>
      <c r="AI61" s="156">
        <v>1161</v>
      </c>
      <c r="AJ61" s="663"/>
      <c r="AK61" s="663"/>
      <c r="AL61" s="663"/>
      <c r="AM61" s="663"/>
      <c r="AN61" s="663"/>
      <c r="AO61" s="96" t="s">
        <v>29</v>
      </c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</row>
    <row r="62" spans="2:70" ht="16" thickBot="1" x14ac:dyDescent="0.35">
      <c r="B62" s="145"/>
      <c r="C62" s="679" t="s">
        <v>400</v>
      </c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1"/>
      <c r="X62" s="145"/>
      <c r="Y62" s="507" t="s">
        <v>201</v>
      </c>
      <c r="Z62" s="508"/>
      <c r="AA62" s="508"/>
      <c r="AB62" s="508"/>
      <c r="AC62" s="508"/>
      <c r="AD62" s="508"/>
      <c r="AE62" s="508"/>
      <c r="AF62" s="508"/>
      <c r="AG62" s="508"/>
      <c r="AH62" s="508"/>
      <c r="AI62" s="156">
        <v>1162</v>
      </c>
      <c r="AJ62" s="663"/>
      <c r="AK62" s="663"/>
      <c r="AL62" s="663"/>
      <c r="AM62" s="663"/>
      <c r="AN62" s="663"/>
      <c r="AO62" s="96" t="s">
        <v>29</v>
      </c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</row>
    <row r="63" spans="2:70" ht="25.5" customHeight="1" x14ac:dyDescent="0.35">
      <c r="B63" s="145"/>
      <c r="C63" s="552" t="s">
        <v>306</v>
      </c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154">
        <v>1434</v>
      </c>
      <c r="R63" s="936"/>
      <c r="S63" s="937"/>
      <c r="T63" s="937"/>
      <c r="U63" s="937"/>
      <c r="V63" s="938"/>
      <c r="W63" s="95" t="s">
        <v>12</v>
      </c>
      <c r="X63" s="145"/>
      <c r="Y63" s="507" t="s">
        <v>202</v>
      </c>
      <c r="Z63" s="508"/>
      <c r="AA63" s="508"/>
      <c r="AB63" s="508"/>
      <c r="AC63" s="508"/>
      <c r="AD63" s="508"/>
      <c r="AE63" s="508"/>
      <c r="AF63" s="508"/>
      <c r="AG63" s="508"/>
      <c r="AH63" s="508"/>
      <c r="AI63" s="156">
        <v>1163</v>
      </c>
      <c r="AJ63" s="663"/>
      <c r="AK63" s="663"/>
      <c r="AL63" s="663"/>
      <c r="AM63" s="663"/>
      <c r="AN63" s="663"/>
      <c r="AO63" s="96" t="s">
        <v>29</v>
      </c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</row>
    <row r="64" spans="2:70" ht="27.75" customHeight="1" thickBot="1" x14ac:dyDescent="0.4">
      <c r="B64" s="145"/>
      <c r="C64" s="527" t="s">
        <v>307</v>
      </c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160">
        <v>1435</v>
      </c>
      <c r="R64" s="926"/>
      <c r="S64" s="927"/>
      <c r="T64" s="927"/>
      <c r="U64" s="927"/>
      <c r="V64" s="928"/>
      <c r="W64" s="161" t="s">
        <v>12</v>
      </c>
      <c r="X64" s="145"/>
      <c r="Y64" s="507" t="s">
        <v>203</v>
      </c>
      <c r="Z64" s="508"/>
      <c r="AA64" s="508"/>
      <c r="AB64" s="508"/>
      <c r="AC64" s="508"/>
      <c r="AD64" s="508"/>
      <c r="AE64" s="508"/>
      <c r="AF64" s="508"/>
      <c r="AG64" s="508"/>
      <c r="AH64" s="508"/>
      <c r="AI64" s="156">
        <v>1164</v>
      </c>
      <c r="AJ64" s="663"/>
      <c r="AK64" s="663"/>
      <c r="AL64" s="663"/>
      <c r="AM64" s="663"/>
      <c r="AN64" s="663"/>
      <c r="AO64" s="96" t="s">
        <v>29</v>
      </c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</row>
    <row r="65" spans="2:70" ht="16" thickBot="1" x14ac:dyDescent="0.4">
      <c r="B65" s="145"/>
      <c r="C65" s="682" t="s">
        <v>212</v>
      </c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163">
        <v>1450</v>
      </c>
      <c r="R65" s="929" t="str">
        <f>IF(R61&lt;0,-R61-R63-+R64,"")</f>
        <v/>
      </c>
      <c r="S65" s="930"/>
      <c r="T65" s="930"/>
      <c r="U65" s="930"/>
      <c r="V65" s="931"/>
      <c r="W65" s="143" t="s">
        <v>30</v>
      </c>
      <c r="X65" s="145"/>
      <c r="Y65" s="507" t="s">
        <v>204</v>
      </c>
      <c r="Z65" s="508"/>
      <c r="AA65" s="508"/>
      <c r="AB65" s="508"/>
      <c r="AC65" s="508"/>
      <c r="AD65" s="508"/>
      <c r="AE65" s="508"/>
      <c r="AF65" s="508"/>
      <c r="AG65" s="508"/>
      <c r="AH65" s="508"/>
      <c r="AI65" s="156">
        <v>1166</v>
      </c>
      <c r="AJ65" s="663"/>
      <c r="AK65" s="663"/>
      <c r="AL65" s="663"/>
      <c r="AM65" s="663"/>
      <c r="AN65" s="663"/>
      <c r="AO65" s="96" t="s">
        <v>12</v>
      </c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</row>
    <row r="66" spans="2:70" ht="16" thickBot="1" x14ac:dyDescent="0.3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507" t="s">
        <v>205</v>
      </c>
      <c r="Z66" s="508"/>
      <c r="AA66" s="508"/>
      <c r="AB66" s="508"/>
      <c r="AC66" s="508"/>
      <c r="AD66" s="508"/>
      <c r="AE66" s="508"/>
      <c r="AF66" s="508"/>
      <c r="AG66" s="508"/>
      <c r="AH66" s="508"/>
      <c r="AI66" s="154">
        <v>1167</v>
      </c>
      <c r="AJ66" s="561"/>
      <c r="AK66" s="561"/>
      <c r="AL66" s="561"/>
      <c r="AM66" s="561"/>
      <c r="AN66" s="561"/>
      <c r="AO66" s="95" t="s">
        <v>12</v>
      </c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</row>
    <row r="67" spans="2:70" ht="15.5" x14ac:dyDescent="0.3">
      <c r="B67" s="145"/>
      <c r="C67" s="589" t="s">
        <v>130</v>
      </c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1"/>
      <c r="X67" s="145"/>
      <c r="Y67" s="507" t="s">
        <v>206</v>
      </c>
      <c r="Z67" s="508"/>
      <c r="AA67" s="508"/>
      <c r="AB67" s="508"/>
      <c r="AC67" s="508"/>
      <c r="AD67" s="508"/>
      <c r="AE67" s="508"/>
      <c r="AF67" s="508"/>
      <c r="AG67" s="508"/>
      <c r="AH67" s="508"/>
      <c r="AI67" s="154">
        <v>1168</v>
      </c>
      <c r="AJ67" s="561"/>
      <c r="AK67" s="561"/>
      <c r="AL67" s="561"/>
      <c r="AM67" s="561"/>
      <c r="AN67" s="561"/>
      <c r="AO67" s="95" t="s">
        <v>30</v>
      </c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</row>
    <row r="68" spans="2:70" ht="16" thickBot="1" x14ac:dyDescent="0.35">
      <c r="B68" s="145"/>
      <c r="C68" s="698"/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  <c r="O68" s="699"/>
      <c r="P68" s="699"/>
      <c r="Q68" s="699"/>
      <c r="R68" s="699"/>
      <c r="S68" s="699"/>
      <c r="T68" s="699"/>
      <c r="U68" s="699"/>
      <c r="V68" s="699"/>
      <c r="W68" s="700"/>
      <c r="X68" s="145"/>
      <c r="Y68" s="507" t="s">
        <v>207</v>
      </c>
      <c r="Z68" s="508"/>
      <c r="AA68" s="508"/>
      <c r="AB68" s="508"/>
      <c r="AC68" s="508"/>
      <c r="AD68" s="508"/>
      <c r="AE68" s="508"/>
      <c r="AF68" s="508"/>
      <c r="AG68" s="508"/>
      <c r="AH68" s="508"/>
      <c r="AI68" s="154">
        <v>1169</v>
      </c>
      <c r="AJ68" s="561"/>
      <c r="AK68" s="561"/>
      <c r="AL68" s="561"/>
      <c r="AM68" s="561"/>
      <c r="AN68" s="561"/>
      <c r="AO68" s="95" t="s">
        <v>30</v>
      </c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</row>
    <row r="69" spans="2:70" ht="16" thickBot="1" x14ac:dyDescent="0.35">
      <c r="B69" s="145"/>
      <c r="C69" s="515" t="s">
        <v>131</v>
      </c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7"/>
      <c r="X69" s="145"/>
      <c r="Y69" s="507" t="s">
        <v>208</v>
      </c>
      <c r="Z69" s="508"/>
      <c r="AA69" s="508"/>
      <c r="AB69" s="508"/>
      <c r="AC69" s="508"/>
      <c r="AD69" s="508"/>
      <c r="AE69" s="508"/>
      <c r="AF69" s="508"/>
      <c r="AG69" s="508"/>
      <c r="AH69" s="508"/>
      <c r="AI69" s="154">
        <v>1170</v>
      </c>
      <c r="AJ69" s="561"/>
      <c r="AK69" s="561"/>
      <c r="AL69" s="561"/>
      <c r="AM69" s="561"/>
      <c r="AN69" s="561"/>
      <c r="AO69" s="95" t="s">
        <v>30</v>
      </c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</row>
    <row r="70" spans="2:70" ht="15.5" x14ac:dyDescent="0.3">
      <c r="B70" s="145"/>
      <c r="C70" s="552" t="s">
        <v>132</v>
      </c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3"/>
      <c r="Q70" s="154">
        <v>783</v>
      </c>
      <c r="R70" s="978"/>
      <c r="S70" s="979"/>
      <c r="T70" s="979"/>
      <c r="U70" s="979"/>
      <c r="V70" s="980"/>
      <c r="W70" s="98"/>
      <c r="X70" s="145"/>
      <c r="Y70" s="507" t="s">
        <v>395</v>
      </c>
      <c r="Z70" s="508"/>
      <c r="AA70" s="508"/>
      <c r="AB70" s="508"/>
      <c r="AC70" s="508"/>
      <c r="AD70" s="508"/>
      <c r="AE70" s="508"/>
      <c r="AF70" s="508"/>
      <c r="AG70" s="508"/>
      <c r="AH70" s="508"/>
      <c r="AI70" s="154">
        <v>1171</v>
      </c>
      <c r="AJ70" s="561"/>
      <c r="AK70" s="561"/>
      <c r="AL70" s="561"/>
      <c r="AM70" s="561"/>
      <c r="AN70" s="561"/>
      <c r="AO70" s="175" t="s">
        <v>12</v>
      </c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</row>
    <row r="71" spans="2:70" ht="29.25" customHeight="1" x14ac:dyDescent="0.35">
      <c r="B71" s="145"/>
      <c r="C71" s="507" t="s">
        <v>330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154">
        <v>976</v>
      </c>
      <c r="R71" s="981"/>
      <c r="S71" s="911"/>
      <c r="T71" s="911"/>
      <c r="U71" s="911"/>
      <c r="V71" s="912"/>
      <c r="W71" s="98"/>
      <c r="X71" s="145"/>
      <c r="Y71" s="507" t="s">
        <v>396</v>
      </c>
      <c r="Z71" s="508"/>
      <c r="AA71" s="508"/>
      <c r="AB71" s="508"/>
      <c r="AC71" s="508"/>
      <c r="AD71" s="508"/>
      <c r="AE71" s="508"/>
      <c r="AF71" s="508"/>
      <c r="AG71" s="508"/>
      <c r="AH71" s="508"/>
      <c r="AI71" s="154">
        <v>1172</v>
      </c>
      <c r="AJ71" s="561"/>
      <c r="AK71" s="561"/>
      <c r="AL71" s="561"/>
      <c r="AM71" s="561"/>
      <c r="AN71" s="561"/>
      <c r="AO71" s="95" t="s">
        <v>29</v>
      </c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</row>
    <row r="72" spans="2:70" ht="27" customHeight="1" x14ac:dyDescent="0.35">
      <c r="B72" s="145"/>
      <c r="C72" s="507" t="s">
        <v>331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154">
        <v>978</v>
      </c>
      <c r="R72" s="981"/>
      <c r="S72" s="911"/>
      <c r="T72" s="911"/>
      <c r="U72" s="911"/>
      <c r="V72" s="912"/>
      <c r="W72" s="98"/>
      <c r="X72" s="145"/>
      <c r="Y72" s="507" t="s">
        <v>397</v>
      </c>
      <c r="Z72" s="508"/>
      <c r="AA72" s="508"/>
      <c r="AB72" s="508"/>
      <c r="AC72" s="508"/>
      <c r="AD72" s="508"/>
      <c r="AE72" s="508"/>
      <c r="AF72" s="508"/>
      <c r="AG72" s="508"/>
      <c r="AH72" s="508"/>
      <c r="AI72" s="154">
        <v>1173</v>
      </c>
      <c r="AJ72" s="561"/>
      <c r="AK72" s="561"/>
      <c r="AL72" s="561"/>
      <c r="AM72" s="561"/>
      <c r="AN72" s="561"/>
      <c r="AO72" s="95" t="s">
        <v>12</v>
      </c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</row>
    <row r="73" spans="2:70" ht="16" thickBot="1" x14ac:dyDescent="0.4">
      <c r="B73" s="145"/>
      <c r="C73" s="507" t="s">
        <v>133</v>
      </c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154">
        <v>1020</v>
      </c>
      <c r="R73" s="981"/>
      <c r="S73" s="911"/>
      <c r="T73" s="911"/>
      <c r="U73" s="911"/>
      <c r="V73" s="912"/>
      <c r="W73" s="98"/>
      <c r="X73" s="145"/>
      <c r="Y73" s="521" t="s">
        <v>398</v>
      </c>
      <c r="Z73" s="522"/>
      <c r="AA73" s="522"/>
      <c r="AB73" s="522"/>
      <c r="AC73" s="522"/>
      <c r="AD73" s="522"/>
      <c r="AE73" s="522"/>
      <c r="AF73" s="522"/>
      <c r="AG73" s="522"/>
      <c r="AH73" s="522"/>
      <c r="AI73" s="176">
        <v>1174</v>
      </c>
      <c r="AJ73" s="684">
        <f>+AJ70-AJ71+AJ72</f>
        <v>0</v>
      </c>
      <c r="AK73" s="684"/>
      <c r="AL73" s="684"/>
      <c r="AM73" s="684"/>
      <c r="AN73" s="684"/>
      <c r="AO73" s="97" t="s">
        <v>30</v>
      </c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</row>
    <row r="74" spans="2:70" ht="15.5" x14ac:dyDescent="0.35">
      <c r="B74" s="145"/>
      <c r="C74" s="507" t="s">
        <v>134</v>
      </c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154">
        <v>1019</v>
      </c>
      <c r="R74" s="981"/>
      <c r="S74" s="911"/>
      <c r="T74" s="911"/>
      <c r="U74" s="911"/>
      <c r="V74" s="912"/>
      <c r="W74" s="98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</row>
    <row r="75" spans="2:70" ht="16" thickBot="1" x14ac:dyDescent="0.4">
      <c r="B75" s="145"/>
      <c r="C75" s="527" t="s">
        <v>399</v>
      </c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160">
        <v>974</v>
      </c>
      <c r="R75" s="998"/>
      <c r="S75" s="999"/>
      <c r="T75" s="999"/>
      <c r="U75" s="999"/>
      <c r="V75" s="1000"/>
      <c r="W75" s="99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</row>
    <row r="76" spans="2:70" ht="12.5" thickBot="1" x14ac:dyDescent="0.35">
      <c r="B76" s="145"/>
      <c r="C76" s="685" t="s">
        <v>135</v>
      </c>
      <c r="D76" s="686"/>
      <c r="E76" s="686"/>
      <c r="F76" s="686"/>
      <c r="G76" s="686"/>
      <c r="H76" s="686"/>
      <c r="I76" s="686"/>
      <c r="J76" s="686"/>
      <c r="K76" s="686"/>
      <c r="L76" s="686"/>
      <c r="M76" s="686"/>
      <c r="N76" s="686"/>
      <c r="O76" s="686"/>
      <c r="P76" s="686"/>
      <c r="Q76" s="686"/>
      <c r="R76" s="686"/>
      <c r="S76" s="686"/>
      <c r="T76" s="686"/>
      <c r="U76" s="686"/>
      <c r="V76" s="686"/>
      <c r="W76" s="687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</row>
    <row r="77" spans="2:70" ht="15.5" x14ac:dyDescent="0.3">
      <c r="B77" s="145"/>
      <c r="C77" s="552" t="s">
        <v>136</v>
      </c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3"/>
      <c r="P77" s="553"/>
      <c r="Q77" s="154">
        <v>122</v>
      </c>
      <c r="R77" s="633"/>
      <c r="S77" s="633"/>
      <c r="T77" s="633"/>
      <c r="U77" s="633"/>
      <c r="V77" s="633"/>
      <c r="W77" s="98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</row>
    <row r="78" spans="2:70" ht="15.5" x14ac:dyDescent="0.35">
      <c r="B78" s="145"/>
      <c r="C78" s="507" t="s">
        <v>137</v>
      </c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156">
        <v>123</v>
      </c>
      <c r="R78" s="634"/>
      <c r="S78" s="634"/>
      <c r="T78" s="634"/>
      <c r="U78" s="634"/>
      <c r="V78" s="634"/>
      <c r="W78" s="100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</row>
    <row r="79" spans="2:70" ht="15.5" x14ac:dyDescent="0.35">
      <c r="B79" s="145"/>
      <c r="C79" s="507" t="s">
        <v>138</v>
      </c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156">
        <v>101</v>
      </c>
      <c r="R79" s="634"/>
      <c r="S79" s="634"/>
      <c r="T79" s="634"/>
      <c r="U79" s="634"/>
      <c r="V79" s="634"/>
      <c r="W79" s="100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</row>
    <row r="80" spans="2:70" ht="15.5" x14ac:dyDescent="0.35">
      <c r="B80" s="145"/>
      <c r="C80" s="507" t="s">
        <v>139</v>
      </c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156">
        <v>102</v>
      </c>
      <c r="R80" s="634"/>
      <c r="S80" s="634"/>
      <c r="T80" s="634"/>
      <c r="U80" s="634"/>
      <c r="V80" s="634"/>
      <c r="W80" s="100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</row>
    <row r="81" spans="2:70" ht="15.5" x14ac:dyDescent="0.35">
      <c r="B81" s="145"/>
      <c r="C81" s="507" t="s">
        <v>140</v>
      </c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156">
        <v>784</v>
      </c>
      <c r="R81" s="634"/>
      <c r="S81" s="634"/>
      <c r="T81" s="634"/>
      <c r="U81" s="634"/>
      <c r="V81" s="634"/>
      <c r="W81" s="100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</row>
    <row r="82" spans="2:70" ht="15.5" x14ac:dyDescent="0.35">
      <c r="B82" s="145"/>
      <c r="C82" s="507" t="s">
        <v>141</v>
      </c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156">
        <v>129</v>
      </c>
      <c r="R82" s="634"/>
      <c r="S82" s="634"/>
      <c r="T82" s="634"/>
      <c r="U82" s="634"/>
      <c r="V82" s="634"/>
      <c r="W82" s="100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</row>
    <row r="83" spans="2:70" ht="15.5" x14ac:dyDescent="0.35">
      <c r="B83" s="145"/>
      <c r="C83" s="507" t="s">
        <v>142</v>
      </c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156">
        <v>648</v>
      </c>
      <c r="R83" s="634"/>
      <c r="S83" s="634"/>
      <c r="T83" s="634"/>
      <c r="U83" s="634"/>
      <c r="V83" s="634"/>
      <c r="W83" s="100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</row>
    <row r="84" spans="2:70" ht="15.5" x14ac:dyDescent="0.35">
      <c r="B84" s="145"/>
      <c r="C84" s="507" t="s">
        <v>143</v>
      </c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156">
        <v>647</v>
      </c>
      <c r="R84" s="634"/>
      <c r="S84" s="634"/>
      <c r="T84" s="634"/>
      <c r="U84" s="634"/>
      <c r="V84" s="634"/>
      <c r="W84" s="100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</row>
    <row r="85" spans="2:70" ht="15.5" x14ac:dyDescent="0.35">
      <c r="B85" s="145"/>
      <c r="C85" s="507" t="s">
        <v>144</v>
      </c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156">
        <v>1003</v>
      </c>
      <c r="R85" s="634"/>
      <c r="S85" s="634"/>
      <c r="T85" s="634"/>
      <c r="U85" s="634"/>
      <c r="V85" s="634"/>
      <c r="W85" s="100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</row>
    <row r="86" spans="2:70" ht="15.5" x14ac:dyDescent="0.35">
      <c r="B86" s="145"/>
      <c r="C86" s="507" t="s">
        <v>145</v>
      </c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508"/>
      <c r="O86" s="508"/>
      <c r="P86" s="508"/>
      <c r="Q86" s="156">
        <v>1004</v>
      </c>
      <c r="R86" s="634"/>
      <c r="S86" s="634"/>
      <c r="T86" s="634"/>
      <c r="U86" s="634"/>
      <c r="V86" s="634"/>
      <c r="W86" s="100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</row>
    <row r="87" spans="2:70" ht="16" thickBot="1" x14ac:dyDescent="0.4">
      <c r="B87" s="145"/>
      <c r="C87" s="527" t="s">
        <v>146</v>
      </c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173">
        <v>843</v>
      </c>
      <c r="R87" s="638"/>
      <c r="S87" s="638"/>
      <c r="T87" s="638"/>
      <c r="U87" s="638"/>
      <c r="V87" s="638"/>
      <c r="W87" s="101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</row>
    <row r="88" spans="2:70" ht="12.5" thickBot="1" x14ac:dyDescent="0.35">
      <c r="B88" s="145"/>
      <c r="C88" s="635" t="s">
        <v>147</v>
      </c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7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</row>
    <row r="89" spans="2:70" ht="15.5" x14ac:dyDescent="0.3">
      <c r="B89" s="145"/>
      <c r="C89" s="552" t="s">
        <v>148</v>
      </c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154">
        <v>1005</v>
      </c>
      <c r="R89" s="633"/>
      <c r="S89" s="633"/>
      <c r="T89" s="633"/>
      <c r="U89" s="633"/>
      <c r="V89" s="633"/>
      <c r="W89" s="102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</row>
    <row r="90" spans="2:70" ht="15.5" x14ac:dyDescent="0.35">
      <c r="B90" s="145"/>
      <c r="C90" s="507" t="s">
        <v>149</v>
      </c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156">
        <v>975</v>
      </c>
      <c r="R90" s="634"/>
      <c r="S90" s="634"/>
      <c r="T90" s="634"/>
      <c r="U90" s="634"/>
      <c r="V90" s="634"/>
      <c r="W90" s="103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</row>
    <row r="91" spans="2:70" ht="15.5" x14ac:dyDescent="0.35">
      <c r="B91" s="145"/>
      <c r="C91" s="507" t="s">
        <v>150</v>
      </c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156">
        <v>1021</v>
      </c>
      <c r="R91" s="634"/>
      <c r="S91" s="634"/>
      <c r="T91" s="634"/>
      <c r="U91" s="634"/>
      <c r="V91" s="634"/>
      <c r="W91" s="103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</row>
    <row r="92" spans="2:70" ht="15.5" x14ac:dyDescent="0.35">
      <c r="B92" s="145"/>
      <c r="C92" s="507" t="s">
        <v>151</v>
      </c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156">
        <v>1191</v>
      </c>
      <c r="R92" s="634"/>
      <c r="S92" s="634"/>
      <c r="T92" s="634"/>
      <c r="U92" s="634"/>
      <c r="V92" s="634"/>
      <c r="W92" s="100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</row>
    <row r="93" spans="2:70" ht="15.5" x14ac:dyDescent="0.35">
      <c r="B93" s="145"/>
      <c r="C93" s="507" t="s">
        <v>152</v>
      </c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156">
        <v>1192</v>
      </c>
      <c r="R93" s="634"/>
      <c r="S93" s="634"/>
      <c r="T93" s="634"/>
      <c r="U93" s="634"/>
      <c r="V93" s="634"/>
      <c r="W93" s="100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</row>
    <row r="94" spans="2:70" ht="15.5" x14ac:dyDescent="0.35">
      <c r="B94" s="145"/>
      <c r="C94" s="507" t="s">
        <v>332</v>
      </c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156">
        <v>1193</v>
      </c>
      <c r="R94" s="634"/>
      <c r="S94" s="634"/>
      <c r="T94" s="634"/>
      <c r="U94" s="634"/>
      <c r="V94" s="634"/>
      <c r="W94" s="100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</row>
    <row r="95" spans="2:70" ht="26.25" customHeight="1" x14ac:dyDescent="0.35">
      <c r="B95" s="145"/>
      <c r="C95" s="507" t="s">
        <v>153</v>
      </c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156">
        <v>1194</v>
      </c>
      <c r="R95" s="913"/>
      <c r="S95" s="913"/>
      <c r="T95" s="913"/>
      <c r="U95" s="913"/>
      <c r="V95" s="913"/>
      <c r="W95" s="100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</row>
    <row r="96" spans="2:70" ht="25.5" customHeight="1" x14ac:dyDescent="0.35">
      <c r="B96" s="145"/>
      <c r="C96" s="523" t="s">
        <v>154</v>
      </c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167">
        <v>1782</v>
      </c>
      <c r="R96" s="797"/>
      <c r="S96" s="798"/>
      <c r="T96" s="798"/>
      <c r="U96" s="798"/>
      <c r="V96" s="799"/>
      <c r="W96" s="246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</row>
    <row r="97" spans="2:70" ht="32.25" customHeight="1" thickBot="1" x14ac:dyDescent="0.4">
      <c r="B97" s="145"/>
      <c r="C97" s="525" t="s">
        <v>155</v>
      </c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177">
        <v>1783</v>
      </c>
      <c r="R97" s="800"/>
      <c r="S97" s="801"/>
      <c r="T97" s="801"/>
      <c r="U97" s="801"/>
      <c r="V97" s="802"/>
      <c r="W97" s="247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</row>
    <row r="98" spans="2:70" ht="12.5" thickBot="1" x14ac:dyDescent="0.35">
      <c r="B98" s="145"/>
      <c r="C98" s="515" t="s">
        <v>156</v>
      </c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7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</row>
    <row r="99" spans="2:70" ht="15.5" x14ac:dyDescent="0.3">
      <c r="B99" s="145"/>
      <c r="C99" s="552" t="s">
        <v>157</v>
      </c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3"/>
      <c r="P99" s="553"/>
      <c r="Q99" s="154">
        <v>1195</v>
      </c>
      <c r="R99" s="914"/>
      <c r="S99" s="914"/>
      <c r="T99" s="914"/>
      <c r="U99" s="914"/>
      <c r="V99" s="914"/>
      <c r="W99" s="98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</row>
    <row r="100" spans="2:70" ht="15.5" x14ac:dyDescent="0.35">
      <c r="B100" s="145"/>
      <c r="C100" s="507" t="s">
        <v>158</v>
      </c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508"/>
      <c r="O100" s="508"/>
      <c r="P100" s="508"/>
      <c r="Q100" s="154">
        <v>1691</v>
      </c>
      <c r="R100" s="604"/>
      <c r="S100" s="604"/>
      <c r="T100" s="604"/>
      <c r="U100" s="604"/>
      <c r="V100" s="604"/>
      <c r="W100" s="98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</row>
    <row r="101" spans="2:70" ht="15.5" x14ac:dyDescent="0.35">
      <c r="B101" s="145"/>
      <c r="C101" s="507" t="s">
        <v>159</v>
      </c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  <c r="P101" s="508"/>
      <c r="Q101" s="154">
        <v>1196</v>
      </c>
      <c r="R101" s="604"/>
      <c r="S101" s="604"/>
      <c r="T101" s="604"/>
      <c r="U101" s="604"/>
      <c r="V101" s="604"/>
      <c r="W101" s="98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</row>
    <row r="102" spans="2:70" ht="15.5" x14ac:dyDescent="0.35">
      <c r="B102" s="145"/>
      <c r="C102" s="507" t="s">
        <v>160</v>
      </c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  <c r="P102" s="508"/>
      <c r="Q102" s="154">
        <v>1197</v>
      </c>
      <c r="R102" s="604"/>
      <c r="S102" s="604"/>
      <c r="T102" s="604"/>
      <c r="U102" s="604"/>
      <c r="V102" s="604"/>
      <c r="W102" s="98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</row>
    <row r="103" spans="2:70" ht="26.25" customHeight="1" x14ac:dyDescent="0.35">
      <c r="B103" s="145"/>
      <c r="C103" s="507" t="s">
        <v>270</v>
      </c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154">
        <v>1137</v>
      </c>
      <c r="R103" s="604"/>
      <c r="S103" s="604"/>
      <c r="T103" s="604"/>
      <c r="U103" s="604"/>
      <c r="V103" s="605"/>
      <c r="W103" s="98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</row>
    <row r="104" spans="2:70" ht="15.5" x14ac:dyDescent="0.35">
      <c r="B104" s="145"/>
      <c r="C104" s="507" t="s">
        <v>161</v>
      </c>
      <c r="D104" s="508"/>
      <c r="E104" s="508"/>
      <c r="F104" s="508"/>
      <c r="G104" s="508"/>
      <c r="H104" s="508"/>
      <c r="I104" s="508"/>
      <c r="J104" s="508"/>
      <c r="K104" s="508"/>
      <c r="L104" s="508"/>
      <c r="M104" s="508"/>
      <c r="N104" s="508"/>
      <c r="O104" s="508"/>
      <c r="P104" s="508"/>
      <c r="Q104" s="156">
        <v>238</v>
      </c>
      <c r="R104" s="911"/>
      <c r="S104" s="911"/>
      <c r="T104" s="911"/>
      <c r="U104" s="911"/>
      <c r="V104" s="912"/>
      <c r="W104" s="98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</row>
    <row r="105" spans="2:70" ht="15.5" x14ac:dyDescent="0.35">
      <c r="B105" s="145"/>
      <c r="C105" s="507" t="s">
        <v>162</v>
      </c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154">
        <v>859</v>
      </c>
      <c r="R105" s="604"/>
      <c r="S105" s="604"/>
      <c r="T105" s="604"/>
      <c r="U105" s="604"/>
      <c r="V105" s="605"/>
      <c r="W105" s="102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</row>
    <row r="106" spans="2:70" ht="16" thickBot="1" x14ac:dyDescent="0.4">
      <c r="B106" s="145"/>
      <c r="C106" s="527" t="s">
        <v>163</v>
      </c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160">
        <v>1586</v>
      </c>
      <c r="R106" s="915"/>
      <c r="S106" s="915"/>
      <c r="T106" s="915"/>
      <c r="U106" s="915"/>
      <c r="V106" s="915"/>
      <c r="W106" s="104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</row>
    <row r="107" spans="2:70" ht="12.5" thickBot="1" x14ac:dyDescent="0.35">
      <c r="B107" s="145"/>
      <c r="C107" s="688" t="s">
        <v>388</v>
      </c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89"/>
      <c r="P107" s="689"/>
      <c r="Q107" s="689"/>
      <c r="R107" s="689"/>
      <c r="S107" s="689"/>
      <c r="T107" s="689"/>
      <c r="U107" s="689"/>
      <c r="V107" s="689"/>
      <c r="W107" s="690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</row>
    <row r="108" spans="2:70" ht="15.5" x14ac:dyDescent="0.35">
      <c r="B108" s="145"/>
      <c r="C108" s="691" t="s">
        <v>333</v>
      </c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  <c r="O108" s="692"/>
      <c r="P108" s="692"/>
      <c r="Q108" s="178">
        <v>1823</v>
      </c>
      <c r="R108" s="917"/>
      <c r="S108" s="918"/>
      <c r="T108" s="918"/>
      <c r="U108" s="918"/>
      <c r="V108" s="919"/>
      <c r="W108" s="248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</row>
    <row r="109" spans="2:70" ht="29.25" customHeight="1" x14ac:dyDescent="0.35">
      <c r="B109" s="145"/>
      <c r="C109" s="523" t="s">
        <v>334</v>
      </c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167">
        <v>1824</v>
      </c>
      <c r="R109" s="920"/>
      <c r="S109" s="921"/>
      <c r="T109" s="921"/>
      <c r="U109" s="921"/>
      <c r="V109" s="922"/>
      <c r="W109" s="249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</row>
    <row r="110" spans="2:70" ht="29.25" customHeight="1" x14ac:dyDescent="0.35">
      <c r="B110" s="145"/>
      <c r="C110" s="523" t="s">
        <v>335</v>
      </c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167">
        <v>1825</v>
      </c>
      <c r="R110" s="920"/>
      <c r="S110" s="921"/>
      <c r="T110" s="921"/>
      <c r="U110" s="921"/>
      <c r="V110" s="922"/>
      <c r="W110" s="249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</row>
    <row r="111" spans="2:70" ht="29.25" customHeight="1" thickBot="1" x14ac:dyDescent="0.4">
      <c r="B111" s="145"/>
      <c r="C111" s="949" t="s">
        <v>336</v>
      </c>
      <c r="D111" s="950"/>
      <c r="E111" s="950"/>
      <c r="F111" s="950"/>
      <c r="G111" s="950"/>
      <c r="H111" s="950"/>
      <c r="I111" s="950"/>
      <c r="J111" s="950"/>
      <c r="K111" s="950"/>
      <c r="L111" s="950"/>
      <c r="M111" s="950"/>
      <c r="N111" s="950"/>
      <c r="O111" s="950"/>
      <c r="P111" s="950"/>
      <c r="Q111" s="179">
        <v>1826</v>
      </c>
      <c r="R111" s="923"/>
      <c r="S111" s="924"/>
      <c r="T111" s="924"/>
      <c r="U111" s="924"/>
      <c r="V111" s="925"/>
      <c r="W111" s="250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</row>
    <row r="112" spans="2:70" ht="12.5" thickBot="1" x14ac:dyDescent="0.35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</row>
    <row r="113" spans="2:70" x14ac:dyDescent="0.3">
      <c r="B113" s="145"/>
      <c r="C113" s="589" t="s">
        <v>349</v>
      </c>
      <c r="D113" s="590"/>
      <c r="E113" s="590"/>
      <c r="F113" s="590"/>
      <c r="G113" s="590"/>
      <c r="H113" s="590"/>
      <c r="I113" s="590"/>
      <c r="J113" s="590"/>
      <c r="K113" s="590"/>
      <c r="L113" s="590"/>
      <c r="M113" s="590"/>
      <c r="N113" s="590"/>
      <c r="O113" s="590"/>
      <c r="P113" s="590"/>
      <c r="Q113" s="590"/>
      <c r="R113" s="590"/>
      <c r="S113" s="590"/>
      <c r="T113" s="590"/>
      <c r="U113" s="590"/>
      <c r="V113" s="590"/>
      <c r="W113" s="590"/>
      <c r="X113" s="590"/>
      <c r="Y113" s="590"/>
      <c r="Z113" s="590"/>
      <c r="AA113" s="590"/>
      <c r="AB113" s="590"/>
      <c r="AC113" s="590"/>
      <c r="AD113" s="590"/>
      <c r="AE113" s="590"/>
      <c r="AF113" s="590"/>
      <c r="AG113" s="590"/>
      <c r="AH113" s="590"/>
      <c r="AI113" s="590"/>
      <c r="AJ113" s="590"/>
      <c r="AK113" s="590"/>
      <c r="AL113" s="590"/>
      <c r="AM113" s="590"/>
      <c r="AN113" s="590"/>
      <c r="AO113" s="591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</row>
    <row r="114" spans="2:70" ht="12.5" thickBot="1" x14ac:dyDescent="0.35">
      <c r="B114" s="145"/>
      <c r="C114" s="592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4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</row>
    <row r="115" spans="2:70" x14ac:dyDescent="0.3">
      <c r="B115" s="145"/>
      <c r="C115" s="595" t="s">
        <v>350</v>
      </c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7"/>
      <c r="Q115" s="596" t="s">
        <v>351</v>
      </c>
      <c r="R115" s="596"/>
      <c r="S115" s="596"/>
      <c r="T115" s="596"/>
      <c r="U115" s="596"/>
      <c r="V115" s="596"/>
      <c r="W115" s="939" t="s">
        <v>406</v>
      </c>
      <c r="X115" s="596"/>
      <c r="Y115" s="596"/>
      <c r="Z115" s="596"/>
      <c r="AA115" s="596"/>
      <c r="AB115" s="596"/>
      <c r="AC115" s="982" t="s">
        <v>352</v>
      </c>
      <c r="AD115" s="983"/>
      <c r="AE115" s="983"/>
      <c r="AF115" s="983"/>
      <c r="AG115" s="983"/>
      <c r="AH115" s="983"/>
      <c r="AI115" s="983"/>
      <c r="AJ115" s="983"/>
      <c r="AK115" s="983"/>
      <c r="AL115" s="983"/>
      <c r="AM115" s="983"/>
      <c r="AN115" s="984"/>
      <c r="AO115" s="72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</row>
    <row r="116" spans="2:70" ht="12.5" thickBot="1" x14ac:dyDescent="0.35">
      <c r="B116" s="145"/>
      <c r="C116" s="598"/>
      <c r="D116" s="599"/>
      <c r="E116" s="599"/>
      <c r="F116" s="599"/>
      <c r="G116" s="599"/>
      <c r="H116" s="599"/>
      <c r="I116" s="599"/>
      <c r="J116" s="599"/>
      <c r="K116" s="599"/>
      <c r="L116" s="599"/>
      <c r="M116" s="599"/>
      <c r="N116" s="599"/>
      <c r="O116" s="599"/>
      <c r="P116" s="600"/>
      <c r="Q116" s="599"/>
      <c r="R116" s="599"/>
      <c r="S116" s="599"/>
      <c r="T116" s="599"/>
      <c r="U116" s="599"/>
      <c r="V116" s="599"/>
      <c r="W116" s="940"/>
      <c r="X116" s="599"/>
      <c r="Y116" s="599"/>
      <c r="Z116" s="599"/>
      <c r="AA116" s="599"/>
      <c r="AB116" s="599"/>
      <c r="AC116" s="985" t="s">
        <v>164</v>
      </c>
      <c r="AD116" s="753"/>
      <c r="AE116" s="753"/>
      <c r="AF116" s="753"/>
      <c r="AG116" s="753"/>
      <c r="AH116" s="753"/>
      <c r="AI116" s="986" t="s">
        <v>353</v>
      </c>
      <c r="AJ116" s="987"/>
      <c r="AK116" s="987"/>
      <c r="AL116" s="987"/>
      <c r="AM116" s="987"/>
      <c r="AN116" s="988"/>
      <c r="AO116" s="726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</row>
    <row r="117" spans="2:70" ht="27.75" customHeight="1" x14ac:dyDescent="0.35">
      <c r="B117" s="145"/>
      <c r="C117" s="601" t="s">
        <v>358</v>
      </c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/>
      <c r="P117" s="603"/>
      <c r="Q117" s="105">
        <v>1008</v>
      </c>
      <c r="R117" s="989"/>
      <c r="S117" s="990"/>
      <c r="T117" s="990"/>
      <c r="U117" s="990"/>
      <c r="V117" s="991"/>
      <c r="W117" s="105">
        <v>1009</v>
      </c>
      <c r="X117" s="992"/>
      <c r="Y117" s="993"/>
      <c r="Z117" s="993"/>
      <c r="AA117" s="993"/>
      <c r="AB117" s="993"/>
      <c r="AC117" s="105">
        <v>1010</v>
      </c>
      <c r="AD117" s="992"/>
      <c r="AE117" s="993"/>
      <c r="AF117" s="993"/>
      <c r="AG117" s="993"/>
      <c r="AH117" s="994"/>
      <c r="AI117" s="105">
        <v>1356</v>
      </c>
      <c r="AJ117" s="992"/>
      <c r="AK117" s="993"/>
      <c r="AL117" s="993"/>
      <c r="AM117" s="993"/>
      <c r="AN117" s="993"/>
      <c r="AO117" s="106" t="s">
        <v>12</v>
      </c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</row>
    <row r="118" spans="2:70" ht="16" thickBot="1" x14ac:dyDescent="0.4">
      <c r="B118" s="145"/>
      <c r="C118" s="542" t="s">
        <v>356</v>
      </c>
      <c r="D118" s="543"/>
      <c r="E118" s="543"/>
      <c r="F118" s="543"/>
      <c r="G118" s="543"/>
      <c r="H118" s="543"/>
      <c r="I118" s="543"/>
      <c r="J118" s="543"/>
      <c r="K118" s="543"/>
      <c r="L118" s="543"/>
      <c r="M118" s="543"/>
      <c r="N118" s="543"/>
      <c r="O118" s="543"/>
      <c r="P118" s="543"/>
      <c r="Q118" s="107">
        <v>1011</v>
      </c>
      <c r="R118" s="995"/>
      <c r="S118" s="996"/>
      <c r="T118" s="996"/>
      <c r="U118" s="996"/>
      <c r="V118" s="997"/>
      <c r="W118" s="107">
        <v>1012</v>
      </c>
      <c r="X118" s="727"/>
      <c r="Y118" s="728"/>
      <c r="Z118" s="728"/>
      <c r="AA118" s="728"/>
      <c r="AB118" s="728"/>
      <c r="AC118" s="107">
        <v>1013</v>
      </c>
      <c r="AD118" s="727"/>
      <c r="AE118" s="728"/>
      <c r="AF118" s="728"/>
      <c r="AG118" s="728"/>
      <c r="AH118" s="729"/>
      <c r="AI118" s="107">
        <v>1357</v>
      </c>
      <c r="AJ118" s="727"/>
      <c r="AK118" s="728"/>
      <c r="AL118" s="728"/>
      <c r="AM118" s="728"/>
      <c r="AN118" s="728"/>
      <c r="AO118" s="108" t="s">
        <v>29</v>
      </c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</row>
    <row r="119" spans="2:70" ht="31.5" customHeight="1" x14ac:dyDescent="0.3">
      <c r="B119" s="145"/>
      <c r="C119" s="536" t="s">
        <v>354</v>
      </c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109">
        <v>1358</v>
      </c>
      <c r="R119" s="944"/>
      <c r="S119" s="945"/>
      <c r="T119" s="945"/>
      <c r="U119" s="945"/>
      <c r="V119" s="946"/>
      <c r="W119" s="109">
        <v>1359</v>
      </c>
      <c r="X119" s="947"/>
      <c r="Y119" s="948"/>
      <c r="Z119" s="948"/>
      <c r="AA119" s="948"/>
      <c r="AB119" s="948"/>
      <c r="AC119" s="109">
        <v>1360</v>
      </c>
      <c r="AD119" s="947"/>
      <c r="AE119" s="948"/>
      <c r="AF119" s="948"/>
      <c r="AG119" s="948"/>
      <c r="AH119" s="973"/>
      <c r="AI119" s="109">
        <v>1361</v>
      </c>
      <c r="AJ119" s="947"/>
      <c r="AK119" s="948"/>
      <c r="AL119" s="948"/>
      <c r="AM119" s="948"/>
      <c r="AN119" s="948"/>
      <c r="AO119" s="110" t="s">
        <v>12</v>
      </c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</row>
    <row r="120" spans="2:70" ht="16" thickBot="1" x14ac:dyDescent="0.35">
      <c r="B120" s="145"/>
      <c r="C120" s="538" t="s">
        <v>356</v>
      </c>
      <c r="D120" s="539"/>
      <c r="E120" s="539"/>
      <c r="F120" s="539"/>
      <c r="G120" s="539"/>
      <c r="H120" s="539"/>
      <c r="I120" s="539"/>
      <c r="J120" s="539"/>
      <c r="K120" s="539"/>
      <c r="L120" s="539"/>
      <c r="M120" s="539"/>
      <c r="N120" s="539"/>
      <c r="O120" s="539"/>
      <c r="P120" s="539"/>
      <c r="Q120" s="111">
        <v>1184</v>
      </c>
      <c r="R120" s="951"/>
      <c r="S120" s="952"/>
      <c r="T120" s="952"/>
      <c r="U120" s="952"/>
      <c r="V120" s="953"/>
      <c r="W120" s="111">
        <v>1362</v>
      </c>
      <c r="X120" s="954"/>
      <c r="Y120" s="955"/>
      <c r="Z120" s="955"/>
      <c r="AA120" s="955"/>
      <c r="AB120" s="955"/>
      <c r="AC120" s="111">
        <v>1363</v>
      </c>
      <c r="AD120" s="954"/>
      <c r="AE120" s="955"/>
      <c r="AF120" s="955"/>
      <c r="AG120" s="955"/>
      <c r="AH120" s="956"/>
      <c r="AI120" s="111">
        <v>1364</v>
      </c>
      <c r="AJ120" s="954"/>
      <c r="AK120" s="955"/>
      <c r="AL120" s="955"/>
      <c r="AM120" s="955"/>
      <c r="AN120" s="955"/>
      <c r="AO120" s="112" t="s">
        <v>29</v>
      </c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</row>
    <row r="121" spans="2:70" ht="15.5" x14ac:dyDescent="0.35">
      <c r="B121" s="145"/>
      <c r="C121" s="540" t="s">
        <v>355</v>
      </c>
      <c r="D121" s="541"/>
      <c r="E121" s="541"/>
      <c r="F121" s="541"/>
      <c r="G121" s="541"/>
      <c r="H121" s="541"/>
      <c r="I121" s="541"/>
      <c r="J121" s="541"/>
      <c r="K121" s="541"/>
      <c r="L121" s="541"/>
      <c r="M121" s="541"/>
      <c r="N121" s="541"/>
      <c r="O121" s="541"/>
      <c r="P121" s="541"/>
      <c r="Q121" s="105">
        <f>+AI120+1</f>
        <v>1365</v>
      </c>
      <c r="R121" s="957"/>
      <c r="S121" s="958"/>
      <c r="T121" s="958"/>
      <c r="U121" s="958"/>
      <c r="V121" s="959"/>
      <c r="W121" s="105">
        <v>1366</v>
      </c>
      <c r="X121" s="960"/>
      <c r="Y121" s="961"/>
      <c r="Z121" s="961"/>
      <c r="AA121" s="961"/>
      <c r="AB121" s="961"/>
      <c r="AC121" s="105">
        <v>1367</v>
      </c>
      <c r="AD121" s="962"/>
      <c r="AE121" s="963"/>
      <c r="AF121" s="963"/>
      <c r="AG121" s="963"/>
      <c r="AH121" s="964"/>
      <c r="AI121" s="965"/>
      <c r="AJ121" s="966"/>
      <c r="AK121" s="966"/>
      <c r="AL121" s="966"/>
      <c r="AM121" s="966"/>
      <c r="AN121" s="966"/>
      <c r="AO121" s="106" t="s">
        <v>12</v>
      </c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</row>
    <row r="122" spans="2:70" ht="16" thickBot="1" x14ac:dyDescent="0.4">
      <c r="B122" s="145"/>
      <c r="C122" s="542" t="s">
        <v>356</v>
      </c>
      <c r="D122" s="543"/>
      <c r="E122" s="543"/>
      <c r="F122" s="543"/>
      <c r="G122" s="543"/>
      <c r="H122" s="543"/>
      <c r="I122" s="543"/>
      <c r="J122" s="543"/>
      <c r="K122" s="543"/>
      <c r="L122" s="543"/>
      <c r="M122" s="543"/>
      <c r="N122" s="543"/>
      <c r="O122" s="543"/>
      <c r="P122" s="543"/>
      <c r="Q122" s="107">
        <v>1185</v>
      </c>
      <c r="R122" s="1007"/>
      <c r="S122" s="1008"/>
      <c r="T122" s="1008"/>
      <c r="U122" s="1008"/>
      <c r="V122" s="1009"/>
      <c r="W122" s="107">
        <v>1369</v>
      </c>
      <c r="X122" s="1010"/>
      <c r="Y122" s="1011"/>
      <c r="Z122" s="1011"/>
      <c r="AA122" s="1011"/>
      <c r="AB122" s="1011"/>
      <c r="AC122" s="107">
        <v>1370</v>
      </c>
      <c r="AD122" s="1010"/>
      <c r="AE122" s="1011"/>
      <c r="AF122" s="1011"/>
      <c r="AG122" s="1011"/>
      <c r="AH122" s="1012"/>
      <c r="AI122" s="1013"/>
      <c r="AJ122" s="1014"/>
      <c r="AK122" s="1014"/>
      <c r="AL122" s="1014"/>
      <c r="AM122" s="1014"/>
      <c r="AN122" s="1014"/>
      <c r="AO122" s="108" t="s">
        <v>29</v>
      </c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</row>
    <row r="123" spans="2:70" ht="16" thickBot="1" x14ac:dyDescent="0.35">
      <c r="B123" s="145"/>
      <c r="C123" s="544" t="s">
        <v>357</v>
      </c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  <c r="N123" s="545"/>
      <c r="O123" s="545"/>
      <c r="P123" s="545"/>
      <c r="Q123" s="113">
        <v>1096</v>
      </c>
      <c r="R123" s="1015">
        <f>+R117+R121-R118-R122+R119-R120</f>
        <v>0</v>
      </c>
      <c r="S123" s="1016"/>
      <c r="T123" s="1016"/>
      <c r="U123" s="1016"/>
      <c r="V123" s="1017"/>
      <c r="W123" s="113">
        <v>1097</v>
      </c>
      <c r="X123" s="1015">
        <f>+X117+X121-X118-X122+X119-X120</f>
        <v>0</v>
      </c>
      <c r="Y123" s="1016"/>
      <c r="Z123" s="1016"/>
      <c r="AA123" s="1016"/>
      <c r="AB123" s="1017"/>
      <c r="AC123" s="113">
        <v>1106</v>
      </c>
      <c r="AD123" s="1015">
        <f>+AD117+AD121-AD118-AD122+AD119-AD120</f>
        <v>0</v>
      </c>
      <c r="AE123" s="1016"/>
      <c r="AF123" s="1016"/>
      <c r="AG123" s="1016"/>
      <c r="AH123" s="1017"/>
      <c r="AI123" s="113">
        <v>1372</v>
      </c>
      <c r="AJ123" s="1015">
        <f>+AJ117+AJ118+AJ119-AJ120</f>
        <v>0</v>
      </c>
      <c r="AK123" s="1016"/>
      <c r="AL123" s="1016"/>
      <c r="AM123" s="1016"/>
      <c r="AN123" s="1017"/>
      <c r="AO123" s="114" t="s">
        <v>30</v>
      </c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</row>
    <row r="124" spans="2:70" ht="12.5" thickBot="1" x14ac:dyDescent="0.3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</row>
    <row r="125" spans="2:70" x14ac:dyDescent="0.3">
      <c r="B125" s="145"/>
      <c r="C125" s="589" t="s">
        <v>165</v>
      </c>
      <c r="D125" s="590"/>
      <c r="E125" s="590"/>
      <c r="F125" s="590"/>
      <c r="G125" s="590"/>
      <c r="H125" s="590"/>
      <c r="I125" s="590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/>
      <c r="X125" s="590"/>
      <c r="Y125" s="590"/>
      <c r="Z125" s="590"/>
      <c r="AA125" s="590"/>
      <c r="AB125" s="590"/>
      <c r="AC125" s="590"/>
      <c r="AD125" s="590"/>
      <c r="AE125" s="590"/>
      <c r="AF125" s="590"/>
      <c r="AG125" s="590"/>
      <c r="AH125" s="590"/>
      <c r="AI125" s="591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</row>
    <row r="126" spans="2:70" ht="12.5" thickBot="1" x14ac:dyDescent="0.35">
      <c r="B126" s="145"/>
      <c r="C126" s="592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4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</row>
    <row r="127" spans="2:70" ht="12.5" thickBot="1" x14ac:dyDescent="0.35">
      <c r="B127" s="145"/>
      <c r="C127" s="578" t="s">
        <v>401</v>
      </c>
      <c r="D127" s="579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80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</row>
    <row r="128" spans="2:70" x14ac:dyDescent="0.3">
      <c r="B128" s="145"/>
      <c r="C128" s="581" t="s">
        <v>166</v>
      </c>
      <c r="D128" s="582"/>
      <c r="E128" s="582"/>
      <c r="F128" s="582"/>
      <c r="G128" s="582"/>
      <c r="H128" s="582"/>
      <c r="I128" s="582"/>
      <c r="J128" s="582"/>
      <c r="K128" s="582"/>
      <c r="L128" s="582"/>
      <c r="M128" s="582"/>
      <c r="N128" s="582"/>
      <c r="O128" s="582"/>
      <c r="P128" s="583"/>
      <c r="Q128" s="967" t="s">
        <v>167</v>
      </c>
      <c r="R128" s="582"/>
      <c r="S128" s="582"/>
      <c r="T128" s="582"/>
      <c r="U128" s="582"/>
      <c r="V128" s="583"/>
      <c r="W128" s="582" t="s">
        <v>168</v>
      </c>
      <c r="X128" s="582"/>
      <c r="Y128" s="582"/>
      <c r="Z128" s="582"/>
      <c r="AA128" s="582"/>
      <c r="AB128" s="582"/>
      <c r="AC128" s="967" t="s">
        <v>169</v>
      </c>
      <c r="AD128" s="582"/>
      <c r="AE128" s="582"/>
      <c r="AF128" s="582"/>
      <c r="AG128" s="582"/>
      <c r="AH128" s="583"/>
      <c r="AI128" s="971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</row>
    <row r="129" spans="2:70" ht="12.5" thickBot="1" x14ac:dyDescent="0.35">
      <c r="B129" s="145"/>
      <c r="C129" s="584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6"/>
      <c r="Q129" s="968"/>
      <c r="R129" s="585"/>
      <c r="S129" s="585"/>
      <c r="T129" s="585"/>
      <c r="U129" s="585"/>
      <c r="V129" s="586"/>
      <c r="W129" s="585"/>
      <c r="X129" s="585"/>
      <c r="Y129" s="585"/>
      <c r="Z129" s="585"/>
      <c r="AA129" s="585"/>
      <c r="AB129" s="585"/>
      <c r="AC129" s="968"/>
      <c r="AD129" s="585"/>
      <c r="AE129" s="585"/>
      <c r="AF129" s="585"/>
      <c r="AG129" s="585"/>
      <c r="AH129" s="586"/>
      <c r="AI129" s="972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</row>
    <row r="130" spans="2:70" ht="15.5" x14ac:dyDescent="0.35">
      <c r="B130" s="145"/>
      <c r="C130" s="546" t="s">
        <v>170</v>
      </c>
      <c r="D130" s="547"/>
      <c r="E130" s="547"/>
      <c r="F130" s="547"/>
      <c r="G130" s="547"/>
      <c r="H130" s="547"/>
      <c r="I130" s="547"/>
      <c r="J130" s="547"/>
      <c r="K130" s="547"/>
      <c r="L130" s="547"/>
      <c r="M130" s="547"/>
      <c r="N130" s="547"/>
      <c r="O130" s="547"/>
      <c r="P130" s="547"/>
      <c r="Q130" s="115">
        <v>994</v>
      </c>
      <c r="R130" s="519"/>
      <c r="S130" s="519"/>
      <c r="T130" s="519"/>
      <c r="U130" s="519"/>
      <c r="V130" s="520"/>
      <c r="W130" s="116">
        <v>876</v>
      </c>
      <c r="X130" s="518"/>
      <c r="Y130" s="519"/>
      <c r="Z130" s="519"/>
      <c r="AA130" s="519"/>
      <c r="AB130" s="520"/>
      <c r="AC130" s="105">
        <v>898</v>
      </c>
      <c r="AD130" s="518"/>
      <c r="AE130" s="519"/>
      <c r="AF130" s="519"/>
      <c r="AG130" s="519"/>
      <c r="AH130" s="520"/>
      <c r="AI130" s="117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</row>
    <row r="131" spans="2:70" ht="15.5" x14ac:dyDescent="0.35">
      <c r="B131" s="145"/>
      <c r="C131" s="548" t="s">
        <v>171</v>
      </c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115">
        <v>986</v>
      </c>
      <c r="R131" s="519"/>
      <c r="S131" s="519"/>
      <c r="T131" s="519"/>
      <c r="U131" s="519"/>
      <c r="V131" s="520"/>
      <c r="W131" s="116">
        <v>990</v>
      </c>
      <c r="X131" s="518"/>
      <c r="Y131" s="519"/>
      <c r="Z131" s="519"/>
      <c r="AA131" s="519"/>
      <c r="AB131" s="520"/>
      <c r="AC131" s="118">
        <v>373</v>
      </c>
      <c r="AD131" s="512"/>
      <c r="AE131" s="513"/>
      <c r="AF131" s="513"/>
      <c r="AG131" s="513"/>
      <c r="AH131" s="514"/>
      <c r="AI131" s="117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</row>
    <row r="132" spans="2:70" ht="15.5" x14ac:dyDescent="0.35">
      <c r="B132" s="145"/>
      <c r="C132" s="548" t="s">
        <v>172</v>
      </c>
      <c r="D132" s="549"/>
      <c r="E132" s="549"/>
      <c r="F132" s="549"/>
      <c r="G132" s="549"/>
      <c r="H132" s="549"/>
      <c r="I132" s="549"/>
      <c r="J132" s="549"/>
      <c r="K132" s="549"/>
      <c r="L132" s="549"/>
      <c r="M132" s="549"/>
      <c r="N132" s="549"/>
      <c r="O132" s="549"/>
      <c r="P132" s="549"/>
      <c r="Q132" s="115">
        <v>987</v>
      </c>
      <c r="R132" s="518"/>
      <c r="S132" s="519"/>
      <c r="T132" s="519"/>
      <c r="U132" s="519"/>
      <c r="V132" s="520"/>
      <c r="W132" s="116">
        <v>991</v>
      </c>
      <c r="X132" s="518"/>
      <c r="Y132" s="519"/>
      <c r="Z132" s="519"/>
      <c r="AA132" s="519"/>
      <c r="AB132" s="520"/>
      <c r="AC132" s="118">
        <v>382</v>
      </c>
      <c r="AD132" s="512"/>
      <c r="AE132" s="513"/>
      <c r="AF132" s="513"/>
      <c r="AG132" s="513"/>
      <c r="AH132" s="514"/>
      <c r="AI132" s="117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</row>
    <row r="133" spans="2:70" ht="15.5" x14ac:dyDescent="0.35">
      <c r="B133" s="145"/>
      <c r="C133" s="548" t="s">
        <v>173</v>
      </c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115">
        <v>988</v>
      </c>
      <c r="R133" s="518"/>
      <c r="S133" s="519"/>
      <c r="T133" s="519"/>
      <c r="U133" s="519"/>
      <c r="V133" s="520"/>
      <c r="W133" s="116">
        <v>1001</v>
      </c>
      <c r="X133" s="518"/>
      <c r="Y133" s="519"/>
      <c r="Z133" s="519"/>
      <c r="AA133" s="519"/>
      <c r="AB133" s="520"/>
      <c r="AC133" s="118">
        <v>761</v>
      </c>
      <c r="AD133" s="512"/>
      <c r="AE133" s="513"/>
      <c r="AF133" s="513"/>
      <c r="AG133" s="513"/>
      <c r="AH133" s="514"/>
      <c r="AI133" s="117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</row>
    <row r="134" spans="2:70" ht="15.5" x14ac:dyDescent="0.35">
      <c r="B134" s="145"/>
      <c r="C134" s="548" t="s">
        <v>174</v>
      </c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119">
        <v>792</v>
      </c>
      <c r="R134" s="941"/>
      <c r="S134" s="942"/>
      <c r="T134" s="942"/>
      <c r="U134" s="942"/>
      <c r="V134" s="943"/>
      <c r="W134" s="120">
        <v>794</v>
      </c>
      <c r="X134" s="941"/>
      <c r="Y134" s="942"/>
      <c r="Z134" s="942"/>
      <c r="AA134" s="942"/>
      <c r="AB134" s="943"/>
      <c r="AC134" s="118">
        <v>773</v>
      </c>
      <c r="AD134" s="512"/>
      <c r="AE134" s="513"/>
      <c r="AF134" s="513"/>
      <c r="AG134" s="513"/>
      <c r="AH134" s="514"/>
      <c r="AI134" s="117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</row>
    <row r="135" spans="2:70" ht="15.5" x14ac:dyDescent="0.35">
      <c r="B135" s="145"/>
      <c r="C135" s="550" t="s">
        <v>175</v>
      </c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  <c r="Q135" s="551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1"/>
      <c r="AC135" s="118">
        <v>365</v>
      </c>
      <c r="AD135" s="512"/>
      <c r="AE135" s="513"/>
      <c r="AF135" s="513"/>
      <c r="AG135" s="513"/>
      <c r="AH135" s="514"/>
      <c r="AI135" s="117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</row>
    <row r="136" spans="2:70" ht="15.5" x14ac:dyDescent="0.35">
      <c r="B136" s="145"/>
      <c r="C136" s="550" t="s">
        <v>176</v>
      </c>
      <c r="D136" s="551"/>
      <c r="E136" s="551"/>
      <c r="F136" s="551"/>
      <c r="G136" s="551"/>
      <c r="H136" s="551"/>
      <c r="I136" s="551"/>
      <c r="J136" s="551"/>
      <c r="K136" s="551"/>
      <c r="L136" s="551"/>
      <c r="M136" s="551"/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1"/>
      <c r="AC136" s="118">
        <v>366</v>
      </c>
      <c r="AD136" s="512"/>
      <c r="AE136" s="513"/>
      <c r="AF136" s="513"/>
      <c r="AG136" s="513"/>
      <c r="AH136" s="514"/>
      <c r="AI136" s="121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</row>
    <row r="137" spans="2:70" ht="15.5" x14ac:dyDescent="0.35">
      <c r="B137" s="145"/>
      <c r="C137" s="550" t="s">
        <v>177</v>
      </c>
      <c r="D137" s="551"/>
      <c r="E137" s="551"/>
      <c r="F137" s="551"/>
      <c r="G137" s="551"/>
      <c r="H137" s="551"/>
      <c r="I137" s="551"/>
      <c r="J137" s="551"/>
      <c r="K137" s="551"/>
      <c r="L137" s="551"/>
      <c r="M137" s="551"/>
      <c r="N137" s="551"/>
      <c r="O137" s="551"/>
      <c r="P137" s="551"/>
      <c r="Q137" s="551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1"/>
      <c r="AC137" s="118">
        <v>392</v>
      </c>
      <c r="AD137" s="512"/>
      <c r="AE137" s="513"/>
      <c r="AF137" s="513"/>
      <c r="AG137" s="513"/>
      <c r="AH137" s="514"/>
      <c r="AI137" s="117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</row>
    <row r="138" spans="2:70" ht="15.5" x14ac:dyDescent="0.35">
      <c r="B138" s="145"/>
      <c r="C138" s="550" t="s">
        <v>178</v>
      </c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1"/>
      <c r="AC138" s="118">
        <v>1153</v>
      </c>
      <c r="AD138" s="512"/>
      <c r="AE138" s="513"/>
      <c r="AF138" s="513"/>
      <c r="AG138" s="513"/>
      <c r="AH138" s="514"/>
      <c r="AI138" s="117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</row>
    <row r="139" spans="2:70" ht="16" thickBot="1" x14ac:dyDescent="0.4">
      <c r="B139" s="145"/>
      <c r="C139" s="606" t="s">
        <v>179</v>
      </c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7"/>
      <c r="T139" s="607"/>
      <c r="U139" s="607"/>
      <c r="V139" s="607"/>
      <c r="W139" s="607"/>
      <c r="X139" s="607"/>
      <c r="Y139" s="607"/>
      <c r="Z139" s="607"/>
      <c r="AA139" s="607"/>
      <c r="AB139" s="607"/>
      <c r="AC139" s="111">
        <v>984</v>
      </c>
      <c r="AD139" s="569"/>
      <c r="AE139" s="570"/>
      <c r="AF139" s="570"/>
      <c r="AG139" s="570"/>
      <c r="AH139" s="571"/>
      <c r="AI139" s="122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</row>
    <row r="140" spans="2:70" ht="12.5" thickBot="1" x14ac:dyDescent="0.35">
      <c r="B140" s="145"/>
      <c r="C140" s="608" t="s">
        <v>402</v>
      </c>
      <c r="D140" s="609"/>
      <c r="E140" s="609"/>
      <c r="F140" s="609"/>
      <c r="G140" s="609"/>
      <c r="H140" s="609"/>
      <c r="I140" s="609"/>
      <c r="J140" s="609"/>
      <c r="K140" s="609"/>
      <c r="L140" s="609"/>
      <c r="M140" s="609"/>
      <c r="N140" s="609"/>
      <c r="O140" s="609"/>
      <c r="P140" s="609"/>
      <c r="Q140" s="609"/>
      <c r="R140" s="609"/>
      <c r="S140" s="609"/>
      <c r="T140" s="609"/>
      <c r="U140" s="609"/>
      <c r="V140" s="609"/>
      <c r="W140" s="609"/>
      <c r="X140" s="609"/>
      <c r="Y140" s="609"/>
      <c r="Z140" s="609"/>
      <c r="AA140" s="609"/>
      <c r="AB140" s="609"/>
      <c r="AC140" s="609"/>
      <c r="AD140" s="609"/>
      <c r="AE140" s="609"/>
      <c r="AF140" s="609"/>
      <c r="AG140" s="609"/>
      <c r="AH140" s="609"/>
      <c r="AI140" s="610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</row>
    <row r="141" spans="2:70" ht="15.5" x14ac:dyDescent="0.35">
      <c r="B141" s="145"/>
      <c r="C141" s="554" t="s">
        <v>180</v>
      </c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5"/>
      <c r="W141" s="555"/>
      <c r="X141" s="555"/>
      <c r="Y141" s="555"/>
      <c r="Z141" s="555"/>
      <c r="AA141" s="555"/>
      <c r="AB141" s="555"/>
      <c r="AC141" s="115">
        <v>839</v>
      </c>
      <c r="AD141" s="518"/>
      <c r="AE141" s="519"/>
      <c r="AF141" s="519"/>
      <c r="AG141" s="519"/>
      <c r="AH141" s="519"/>
      <c r="AI141" s="117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</row>
    <row r="142" spans="2:70" ht="15.5" x14ac:dyDescent="0.35">
      <c r="B142" s="145"/>
      <c r="C142" s="550" t="s">
        <v>181</v>
      </c>
      <c r="D142" s="551"/>
      <c r="E142" s="551"/>
      <c r="F142" s="551"/>
      <c r="G142" s="551"/>
      <c r="H142" s="551"/>
      <c r="I142" s="551"/>
      <c r="J142" s="551"/>
      <c r="K142" s="551"/>
      <c r="L142" s="551"/>
      <c r="M142" s="551"/>
      <c r="N142" s="551"/>
      <c r="O142" s="551"/>
      <c r="P142" s="551"/>
      <c r="Q142" s="123">
        <v>989</v>
      </c>
      <c r="R142" s="572"/>
      <c r="S142" s="573"/>
      <c r="T142" s="573"/>
      <c r="U142" s="573"/>
      <c r="V142" s="574"/>
      <c r="W142" s="124">
        <v>993</v>
      </c>
      <c r="X142" s="575"/>
      <c r="Y142" s="576"/>
      <c r="Z142" s="576"/>
      <c r="AA142" s="576"/>
      <c r="AB142" s="577"/>
      <c r="AC142" s="123">
        <v>384</v>
      </c>
      <c r="AD142" s="512"/>
      <c r="AE142" s="513"/>
      <c r="AF142" s="513"/>
      <c r="AG142" s="513"/>
      <c r="AH142" s="513"/>
      <c r="AI142" s="117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</row>
    <row r="143" spans="2:70" ht="15.5" x14ac:dyDescent="0.35">
      <c r="B143" s="145"/>
      <c r="C143" s="554" t="s">
        <v>182</v>
      </c>
      <c r="D143" s="555"/>
      <c r="E143" s="555"/>
      <c r="F143" s="555"/>
      <c r="G143" s="555"/>
      <c r="H143" s="115">
        <v>815</v>
      </c>
      <c r="I143" s="655"/>
      <c r="J143" s="655"/>
      <c r="K143" s="655"/>
      <c r="L143" s="655"/>
      <c r="M143" s="655"/>
      <c r="N143" s="648"/>
      <c r="O143" s="649"/>
      <c r="P143" s="649"/>
      <c r="Q143" s="649"/>
      <c r="R143" s="649"/>
      <c r="S143" s="649"/>
      <c r="T143" s="649"/>
      <c r="U143" s="649"/>
      <c r="V143" s="649"/>
      <c r="W143" s="649"/>
      <c r="X143" s="649"/>
      <c r="Y143" s="649"/>
      <c r="Z143" s="649"/>
      <c r="AA143" s="649"/>
      <c r="AB143" s="650"/>
      <c r="AC143" s="123">
        <v>390</v>
      </c>
      <c r="AD143" s="512"/>
      <c r="AE143" s="513"/>
      <c r="AF143" s="513"/>
      <c r="AG143" s="513"/>
      <c r="AH143" s="513"/>
      <c r="AI143" s="121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</row>
    <row r="144" spans="2:70" ht="15.5" x14ac:dyDescent="0.35">
      <c r="B144" s="145"/>
      <c r="C144" s="550" t="s">
        <v>183</v>
      </c>
      <c r="D144" s="551"/>
      <c r="E144" s="551"/>
      <c r="F144" s="551"/>
      <c r="G144" s="551"/>
      <c r="H144" s="125">
        <v>741</v>
      </c>
      <c r="I144" s="651"/>
      <c r="J144" s="651"/>
      <c r="K144" s="651"/>
      <c r="L144" s="651"/>
      <c r="M144" s="651"/>
      <c r="N144" s="652"/>
      <c r="O144" s="653"/>
      <c r="P144" s="653"/>
      <c r="Q144" s="653"/>
      <c r="R144" s="653"/>
      <c r="S144" s="653"/>
      <c r="T144" s="653"/>
      <c r="U144" s="653"/>
      <c r="V144" s="653"/>
      <c r="W144" s="653"/>
      <c r="X144" s="653"/>
      <c r="Y144" s="653"/>
      <c r="Z144" s="653"/>
      <c r="AA144" s="653"/>
      <c r="AB144" s="654"/>
      <c r="AC144" s="123">
        <v>742</v>
      </c>
      <c r="AD144" s="512"/>
      <c r="AE144" s="513"/>
      <c r="AF144" s="513"/>
      <c r="AG144" s="513"/>
      <c r="AH144" s="513"/>
      <c r="AI144" s="117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</row>
    <row r="145" spans="2:70" ht="15.5" x14ac:dyDescent="0.35">
      <c r="B145" s="145"/>
      <c r="C145" s="550" t="s">
        <v>184</v>
      </c>
      <c r="D145" s="551"/>
      <c r="E145" s="551"/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1"/>
      <c r="AC145" s="123">
        <v>841</v>
      </c>
      <c r="AD145" s="512"/>
      <c r="AE145" s="513"/>
      <c r="AF145" s="513"/>
      <c r="AG145" s="513"/>
      <c r="AH145" s="513"/>
      <c r="AI145" s="117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</row>
    <row r="146" spans="2:70" ht="16" thickBot="1" x14ac:dyDescent="0.4">
      <c r="B146" s="145"/>
      <c r="C146" s="606" t="s">
        <v>185</v>
      </c>
      <c r="D146" s="607"/>
      <c r="E146" s="607"/>
      <c r="F146" s="607"/>
      <c r="G146" s="607"/>
      <c r="H146" s="607"/>
      <c r="I146" s="607"/>
      <c r="J146" s="607"/>
      <c r="K146" s="607"/>
      <c r="L146" s="607"/>
      <c r="M146" s="607"/>
      <c r="N146" s="607"/>
      <c r="O146" s="607"/>
      <c r="P146" s="607"/>
      <c r="Q146" s="607"/>
      <c r="R146" s="607"/>
      <c r="S146" s="607"/>
      <c r="T146" s="607"/>
      <c r="U146" s="607"/>
      <c r="V146" s="607"/>
      <c r="W146" s="607"/>
      <c r="X146" s="607"/>
      <c r="Y146" s="607"/>
      <c r="Z146" s="607"/>
      <c r="AA146" s="607"/>
      <c r="AB146" s="607"/>
      <c r="AC146" s="126">
        <v>855</v>
      </c>
      <c r="AD146" s="569"/>
      <c r="AE146" s="570"/>
      <c r="AF146" s="570"/>
      <c r="AG146" s="570"/>
      <c r="AH146" s="570"/>
      <c r="AI146" s="127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</row>
    <row r="147" spans="2:70" ht="12.5" thickBot="1" x14ac:dyDescent="0.35">
      <c r="B147" s="145"/>
      <c r="C147" s="608" t="s">
        <v>403</v>
      </c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  <c r="O147" s="609"/>
      <c r="P147" s="609"/>
      <c r="Q147" s="609"/>
      <c r="R147" s="609"/>
      <c r="S147" s="609"/>
      <c r="T147" s="609"/>
      <c r="U147" s="609"/>
      <c r="V147" s="609"/>
      <c r="W147" s="609"/>
      <c r="X147" s="609"/>
      <c r="Y147" s="609"/>
      <c r="Z147" s="609"/>
      <c r="AA147" s="609"/>
      <c r="AB147" s="609"/>
      <c r="AC147" s="609"/>
      <c r="AD147" s="609"/>
      <c r="AE147" s="609"/>
      <c r="AF147" s="609"/>
      <c r="AG147" s="609"/>
      <c r="AH147" s="609"/>
      <c r="AI147" s="610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</row>
    <row r="148" spans="2:70" ht="42" customHeight="1" thickBot="1" x14ac:dyDescent="0.35">
      <c r="B148" s="145"/>
      <c r="C148" s="656" t="s">
        <v>186</v>
      </c>
      <c r="D148" s="657"/>
      <c r="E148" s="657"/>
      <c r="F148" s="657"/>
      <c r="G148" s="658"/>
      <c r="H148" s="119">
        <v>828</v>
      </c>
      <c r="I148" s="639"/>
      <c r="J148" s="639"/>
      <c r="K148" s="639"/>
      <c r="L148" s="639"/>
      <c r="M148" s="640"/>
      <c r="N148" s="641" t="s">
        <v>187</v>
      </c>
      <c r="O148" s="642"/>
      <c r="P148" s="642"/>
      <c r="Q148" s="119">
        <v>830</v>
      </c>
      <c r="R148" s="643"/>
      <c r="S148" s="643"/>
      <c r="T148" s="643"/>
      <c r="U148" s="643"/>
      <c r="V148" s="643"/>
      <c r="W148" s="644" t="s">
        <v>188</v>
      </c>
      <c r="X148" s="642"/>
      <c r="Y148" s="642"/>
      <c r="Z148" s="642"/>
      <c r="AA148" s="642"/>
      <c r="AB148" s="645"/>
      <c r="AC148" s="120">
        <v>829</v>
      </c>
      <c r="AD148" s="646"/>
      <c r="AE148" s="639"/>
      <c r="AF148" s="639"/>
      <c r="AG148" s="639"/>
      <c r="AH148" s="647"/>
      <c r="AI148" s="128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</row>
    <row r="149" spans="2:70" ht="12.5" thickBot="1" x14ac:dyDescent="0.35">
      <c r="B149" s="145"/>
      <c r="C149" s="608" t="s">
        <v>404</v>
      </c>
      <c r="D149" s="609"/>
      <c r="E149" s="609"/>
      <c r="F149" s="609"/>
      <c r="G149" s="609"/>
      <c r="H149" s="609"/>
      <c r="I149" s="609"/>
      <c r="J149" s="609"/>
      <c r="K149" s="609"/>
      <c r="L149" s="609"/>
      <c r="M149" s="609"/>
      <c r="N149" s="609"/>
      <c r="O149" s="609"/>
      <c r="P149" s="609"/>
      <c r="Q149" s="609"/>
      <c r="R149" s="609"/>
      <c r="S149" s="609"/>
      <c r="T149" s="609"/>
      <c r="U149" s="609"/>
      <c r="V149" s="609"/>
      <c r="W149" s="609"/>
      <c r="X149" s="609"/>
      <c r="Y149" s="609"/>
      <c r="Z149" s="609"/>
      <c r="AA149" s="609"/>
      <c r="AB149" s="609"/>
      <c r="AC149" s="609"/>
      <c r="AD149" s="609"/>
      <c r="AE149" s="609"/>
      <c r="AF149" s="609"/>
      <c r="AG149" s="609"/>
      <c r="AH149" s="609"/>
      <c r="AI149" s="610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</row>
    <row r="150" spans="2:70" x14ac:dyDescent="0.3">
      <c r="B150" s="145"/>
      <c r="C150" s="581" t="s">
        <v>166</v>
      </c>
      <c r="D150" s="582"/>
      <c r="E150" s="582"/>
      <c r="F150" s="582"/>
      <c r="G150" s="582"/>
      <c r="H150" s="582"/>
      <c r="I150" s="582"/>
      <c r="J150" s="582"/>
      <c r="K150" s="582"/>
      <c r="L150" s="582"/>
      <c r="M150" s="582"/>
      <c r="N150" s="582"/>
      <c r="O150" s="582"/>
      <c r="P150" s="583"/>
      <c r="Q150" s="967" t="s">
        <v>167</v>
      </c>
      <c r="R150" s="582"/>
      <c r="S150" s="582"/>
      <c r="T150" s="582"/>
      <c r="U150" s="582"/>
      <c r="V150" s="583"/>
      <c r="W150" s="582" t="s">
        <v>168</v>
      </c>
      <c r="X150" s="582"/>
      <c r="Y150" s="582"/>
      <c r="Z150" s="582"/>
      <c r="AA150" s="582"/>
      <c r="AB150" s="969"/>
      <c r="AC150" s="129"/>
      <c r="AD150" s="130"/>
      <c r="AE150" s="130"/>
      <c r="AF150" s="130"/>
      <c r="AG150" s="130"/>
      <c r="AH150" s="131"/>
      <c r="AI150" s="180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</row>
    <row r="151" spans="2:70" ht="12.5" thickBot="1" x14ac:dyDescent="0.35">
      <c r="B151" s="145"/>
      <c r="C151" s="584"/>
      <c r="D151" s="585"/>
      <c r="E151" s="585"/>
      <c r="F151" s="585"/>
      <c r="G151" s="585"/>
      <c r="H151" s="585"/>
      <c r="I151" s="585"/>
      <c r="J151" s="585"/>
      <c r="K151" s="585"/>
      <c r="L151" s="585"/>
      <c r="M151" s="585"/>
      <c r="N151" s="585"/>
      <c r="O151" s="585"/>
      <c r="P151" s="586"/>
      <c r="Q151" s="968"/>
      <c r="R151" s="585"/>
      <c r="S151" s="585"/>
      <c r="T151" s="585"/>
      <c r="U151" s="585"/>
      <c r="V151" s="586"/>
      <c r="W151" s="585"/>
      <c r="X151" s="585"/>
      <c r="Y151" s="585"/>
      <c r="Z151" s="585"/>
      <c r="AA151" s="585"/>
      <c r="AB151" s="970"/>
      <c r="AC151" s="214"/>
      <c r="AD151" s="137"/>
      <c r="AE151" s="137"/>
      <c r="AF151" s="137"/>
      <c r="AG151" s="137"/>
      <c r="AH151" s="138"/>
      <c r="AI151" s="21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</row>
    <row r="152" spans="2:70" ht="15.5" x14ac:dyDescent="0.3">
      <c r="B152" s="145"/>
      <c r="C152" s="554" t="s">
        <v>189</v>
      </c>
      <c r="D152" s="555"/>
      <c r="E152" s="555"/>
      <c r="F152" s="555"/>
      <c r="G152" s="555"/>
      <c r="H152" s="555"/>
      <c r="I152" s="555"/>
      <c r="J152" s="555"/>
      <c r="K152" s="555"/>
      <c r="L152" s="555"/>
      <c r="M152" s="555"/>
      <c r="N152" s="555"/>
      <c r="O152" s="555"/>
      <c r="P152" s="555"/>
      <c r="Q152" s="115">
        <v>772</v>
      </c>
      <c r="R152" s="561"/>
      <c r="S152" s="561"/>
      <c r="T152" s="561"/>
      <c r="U152" s="561"/>
      <c r="V152" s="561"/>
      <c r="W152" s="115">
        <v>811</v>
      </c>
      <c r="X152" s="666"/>
      <c r="Y152" s="561"/>
      <c r="Z152" s="561"/>
      <c r="AA152" s="561"/>
      <c r="AB152" s="667"/>
      <c r="AC152" s="132"/>
      <c r="AD152" s="133"/>
      <c r="AE152" s="133"/>
      <c r="AF152" s="133"/>
      <c r="AG152" s="133"/>
      <c r="AH152" s="134"/>
      <c r="AI152" s="13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</row>
    <row r="153" spans="2:70" ht="15.5" x14ac:dyDescent="0.3">
      <c r="B153" s="145"/>
      <c r="C153" s="550" t="s">
        <v>190</v>
      </c>
      <c r="D153" s="551"/>
      <c r="E153" s="551"/>
      <c r="F153" s="551"/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  <c r="Q153" s="123">
        <v>873</v>
      </c>
      <c r="R153" s="663"/>
      <c r="S153" s="663"/>
      <c r="T153" s="663"/>
      <c r="U153" s="663"/>
      <c r="V153" s="663"/>
      <c r="W153" s="123">
        <v>1002</v>
      </c>
      <c r="X153" s="664"/>
      <c r="Y153" s="663"/>
      <c r="Z153" s="663"/>
      <c r="AA153" s="663"/>
      <c r="AB153" s="665"/>
      <c r="AC153" s="136"/>
      <c r="AD153" s="137"/>
      <c r="AE153" s="137"/>
      <c r="AF153" s="137"/>
      <c r="AG153" s="137"/>
      <c r="AH153" s="138"/>
      <c r="AI153" s="139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</row>
    <row r="154" spans="2:70" ht="15.5" x14ac:dyDescent="0.3">
      <c r="B154" s="145"/>
      <c r="C154" s="550" t="s">
        <v>191</v>
      </c>
      <c r="D154" s="551"/>
      <c r="E154" s="551"/>
      <c r="F154" s="551"/>
      <c r="G154" s="551"/>
      <c r="H154" s="551"/>
      <c r="I154" s="551"/>
      <c r="J154" s="551"/>
      <c r="K154" s="551"/>
      <c r="L154" s="551"/>
      <c r="M154" s="551"/>
      <c r="N154" s="551"/>
      <c r="O154" s="551"/>
      <c r="P154" s="551"/>
      <c r="Q154" s="123">
        <v>1120</v>
      </c>
      <c r="R154" s="663"/>
      <c r="S154" s="663"/>
      <c r="T154" s="663"/>
      <c r="U154" s="663"/>
      <c r="V154" s="663"/>
      <c r="W154" s="123">
        <v>1121</v>
      </c>
      <c r="X154" s="664"/>
      <c r="Y154" s="663"/>
      <c r="Z154" s="663"/>
      <c r="AA154" s="663"/>
      <c r="AB154" s="665"/>
      <c r="AC154" s="136"/>
      <c r="AD154" s="137"/>
      <c r="AE154" s="137"/>
      <c r="AF154" s="137"/>
      <c r="AG154" s="137"/>
      <c r="AH154" s="138"/>
      <c r="AI154" s="139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</row>
    <row r="155" spans="2:70" ht="15.5" x14ac:dyDescent="0.3">
      <c r="B155" s="145"/>
      <c r="C155" s="550" t="s">
        <v>192</v>
      </c>
      <c r="D155" s="551"/>
      <c r="E155" s="551"/>
      <c r="F155" s="551"/>
      <c r="G155" s="551"/>
      <c r="H155" s="551"/>
      <c r="I155" s="551"/>
      <c r="J155" s="551"/>
      <c r="K155" s="551"/>
      <c r="L155" s="551"/>
      <c r="M155" s="551"/>
      <c r="N155" s="551"/>
      <c r="O155" s="551"/>
      <c r="P155" s="551"/>
      <c r="Q155" s="115">
        <v>1122</v>
      </c>
      <c r="R155" s="561"/>
      <c r="S155" s="561"/>
      <c r="T155" s="561"/>
      <c r="U155" s="561"/>
      <c r="V155" s="561"/>
      <c r="W155" s="115">
        <v>1124</v>
      </c>
      <c r="X155" s="666"/>
      <c r="Y155" s="561"/>
      <c r="Z155" s="561"/>
      <c r="AA155" s="561"/>
      <c r="AB155" s="667"/>
      <c r="AC155" s="136"/>
      <c r="AD155" s="137"/>
      <c r="AE155" s="137"/>
      <c r="AF155" s="137"/>
      <c r="AG155" s="137"/>
      <c r="AH155" s="138"/>
      <c r="AI155" s="139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</row>
    <row r="156" spans="2:70" ht="15.5" x14ac:dyDescent="0.3">
      <c r="B156" s="145"/>
      <c r="C156" s="550" t="s">
        <v>193</v>
      </c>
      <c r="D156" s="551"/>
      <c r="E156" s="551"/>
      <c r="F156" s="551"/>
      <c r="G156" s="551"/>
      <c r="H156" s="551"/>
      <c r="I156" s="551"/>
      <c r="J156" s="551"/>
      <c r="K156" s="551"/>
      <c r="L156" s="551"/>
      <c r="M156" s="551"/>
      <c r="N156" s="551"/>
      <c r="O156" s="551"/>
      <c r="P156" s="551"/>
      <c r="Q156" s="115">
        <v>1258</v>
      </c>
      <c r="R156" s="659"/>
      <c r="S156" s="660"/>
      <c r="T156" s="660"/>
      <c r="U156" s="660"/>
      <c r="V156" s="661"/>
      <c r="W156" s="115">
        <v>1259</v>
      </c>
      <c r="X156" s="659"/>
      <c r="Y156" s="660"/>
      <c r="Z156" s="660"/>
      <c r="AA156" s="660"/>
      <c r="AB156" s="661"/>
      <c r="AC156" s="533"/>
      <c r="AD156" s="534"/>
      <c r="AE156" s="534"/>
      <c r="AF156" s="534"/>
      <c r="AG156" s="534"/>
      <c r="AH156" s="534"/>
      <c r="AI156" s="53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</row>
    <row r="157" spans="2:70" ht="16" thickBot="1" x14ac:dyDescent="0.35">
      <c r="B157" s="145"/>
      <c r="C157" s="606" t="s">
        <v>194</v>
      </c>
      <c r="D157" s="607"/>
      <c r="E157" s="607"/>
      <c r="F157" s="607"/>
      <c r="G157" s="607"/>
      <c r="H157" s="607"/>
      <c r="I157" s="607"/>
      <c r="J157" s="607"/>
      <c r="K157" s="607"/>
      <c r="L157" s="607"/>
      <c r="M157" s="607"/>
      <c r="N157" s="607"/>
      <c r="O157" s="607"/>
      <c r="P157" s="607"/>
      <c r="Q157" s="126">
        <v>1775</v>
      </c>
      <c r="R157" s="676"/>
      <c r="S157" s="677"/>
      <c r="T157" s="677"/>
      <c r="U157" s="677"/>
      <c r="V157" s="678"/>
      <c r="W157" s="673"/>
      <c r="X157" s="674"/>
      <c r="Y157" s="674"/>
      <c r="Z157" s="674"/>
      <c r="AA157" s="674"/>
      <c r="AB157" s="674"/>
      <c r="AC157" s="674"/>
      <c r="AD157" s="674"/>
      <c r="AE157" s="674"/>
      <c r="AF157" s="674"/>
      <c r="AG157" s="674"/>
      <c r="AH157" s="674"/>
      <c r="AI157" s="67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</row>
    <row r="158" spans="2:70" ht="12.5" thickBot="1" x14ac:dyDescent="0.35">
      <c r="B158" s="145"/>
      <c r="C158" s="668" t="s">
        <v>195</v>
      </c>
      <c r="D158" s="669"/>
      <c r="E158" s="669"/>
      <c r="F158" s="669"/>
      <c r="G158" s="669"/>
      <c r="H158" s="669"/>
      <c r="I158" s="669"/>
      <c r="J158" s="669"/>
      <c r="K158" s="669"/>
      <c r="L158" s="669"/>
      <c r="M158" s="669"/>
      <c r="N158" s="669"/>
      <c r="O158" s="669"/>
      <c r="P158" s="669"/>
      <c r="Q158" s="669"/>
      <c r="R158" s="669"/>
      <c r="S158" s="669"/>
      <c r="T158" s="669"/>
      <c r="U158" s="669"/>
      <c r="V158" s="669"/>
      <c r="W158" s="669"/>
      <c r="X158" s="669"/>
      <c r="Y158" s="669"/>
      <c r="Z158" s="669"/>
      <c r="AA158" s="669"/>
      <c r="AB158" s="669"/>
      <c r="AC158" s="669"/>
      <c r="AD158" s="669"/>
      <c r="AE158" s="669"/>
      <c r="AF158" s="669"/>
      <c r="AG158" s="669"/>
      <c r="AH158" s="669"/>
      <c r="AI158" s="670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</row>
    <row r="159" spans="2:70" x14ac:dyDescent="0.3">
      <c r="B159" s="145"/>
      <c r="C159" s="671" t="s">
        <v>196</v>
      </c>
      <c r="D159" s="662"/>
      <c r="E159" s="662"/>
      <c r="F159" s="662"/>
      <c r="G159" s="662"/>
      <c r="H159" s="662"/>
      <c r="I159" s="662"/>
      <c r="J159" s="662"/>
      <c r="K159" s="662"/>
      <c r="L159" s="662"/>
      <c r="M159" s="662"/>
      <c r="N159" s="662"/>
      <c r="O159" s="662"/>
      <c r="P159" s="662"/>
      <c r="Q159" s="662" t="s">
        <v>197</v>
      </c>
      <c r="R159" s="662"/>
      <c r="S159" s="662"/>
      <c r="T159" s="662"/>
      <c r="U159" s="662"/>
      <c r="V159" s="662"/>
      <c r="W159" s="662" t="s">
        <v>129</v>
      </c>
      <c r="X159" s="662"/>
      <c r="Y159" s="662"/>
      <c r="Z159" s="662"/>
      <c r="AA159" s="662"/>
      <c r="AB159" s="662"/>
      <c r="AC159" s="529"/>
      <c r="AD159" s="529"/>
      <c r="AE159" s="529"/>
      <c r="AF159" s="529"/>
      <c r="AG159" s="529"/>
      <c r="AH159" s="529"/>
      <c r="AI159" s="530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</row>
    <row r="160" spans="2:70" ht="16" thickBot="1" x14ac:dyDescent="0.35">
      <c r="B160" s="145"/>
      <c r="C160" s="140">
        <v>999</v>
      </c>
      <c r="D160" s="672"/>
      <c r="E160" s="672"/>
      <c r="F160" s="672"/>
      <c r="G160" s="672"/>
      <c r="H160" s="672"/>
      <c r="I160" s="672"/>
      <c r="J160" s="672"/>
      <c r="K160" s="672"/>
      <c r="L160" s="672"/>
      <c r="M160" s="672"/>
      <c r="N160" s="672"/>
      <c r="O160" s="672"/>
      <c r="P160" s="672"/>
      <c r="Q160" s="141">
        <v>998</v>
      </c>
      <c r="R160" s="916"/>
      <c r="S160" s="916"/>
      <c r="T160" s="916"/>
      <c r="U160" s="916"/>
      <c r="V160" s="916"/>
      <c r="W160" s="141">
        <v>953</v>
      </c>
      <c r="X160" s="916"/>
      <c r="Y160" s="916"/>
      <c r="Z160" s="916"/>
      <c r="AA160" s="916"/>
      <c r="AB160" s="916"/>
      <c r="AC160" s="531"/>
      <c r="AD160" s="531"/>
      <c r="AE160" s="531"/>
      <c r="AF160" s="531"/>
      <c r="AG160" s="531"/>
      <c r="AH160" s="531"/>
      <c r="AI160" s="532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</row>
    <row r="161" spans="2:70" ht="12.5" thickBot="1" x14ac:dyDescent="0.35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</row>
    <row r="162" spans="2:70" ht="12.5" thickBot="1" x14ac:dyDescent="0.35">
      <c r="B162" s="145"/>
      <c r="C162" s="492" t="s">
        <v>319</v>
      </c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93"/>
      <c r="AW162" s="493"/>
      <c r="AX162" s="493"/>
      <c r="AY162" s="493"/>
      <c r="AZ162" s="493"/>
      <c r="BA162" s="493"/>
      <c r="BB162" s="493"/>
      <c r="BC162" s="493"/>
      <c r="BD162" s="493"/>
      <c r="BE162" s="493"/>
      <c r="BF162" s="493"/>
      <c r="BG162" s="494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</row>
    <row r="163" spans="2:70" ht="12.5" thickBot="1" x14ac:dyDescent="0.35">
      <c r="B163" s="145"/>
      <c r="C163" s="495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7"/>
      <c r="Q163" s="746" t="s">
        <v>225</v>
      </c>
      <c r="R163" s="747"/>
      <c r="S163" s="747"/>
      <c r="T163" s="747"/>
      <c r="U163" s="747"/>
      <c r="V163" s="748"/>
      <c r="W163" s="515" t="s">
        <v>226</v>
      </c>
      <c r="X163" s="516"/>
      <c r="Y163" s="516"/>
      <c r="Z163" s="516"/>
      <c r="AA163" s="516"/>
      <c r="AB163" s="516"/>
      <c r="AC163" s="516"/>
      <c r="AD163" s="516"/>
      <c r="AE163" s="516"/>
      <c r="AF163" s="516"/>
      <c r="AG163" s="516"/>
      <c r="AH163" s="516"/>
      <c r="AI163" s="516"/>
      <c r="AJ163" s="516"/>
      <c r="AK163" s="516"/>
      <c r="AL163" s="516"/>
      <c r="AM163" s="516"/>
      <c r="AN163" s="516"/>
      <c r="AO163" s="516"/>
      <c r="AP163" s="516"/>
      <c r="AQ163" s="516"/>
      <c r="AR163" s="516"/>
      <c r="AS163" s="516"/>
      <c r="AT163" s="516"/>
      <c r="AU163" s="516"/>
      <c r="AV163" s="516"/>
      <c r="AW163" s="516"/>
      <c r="AX163" s="516"/>
      <c r="AY163" s="516"/>
      <c r="AZ163" s="517"/>
      <c r="BA163" s="746" t="s">
        <v>227</v>
      </c>
      <c r="BB163" s="747"/>
      <c r="BC163" s="747"/>
      <c r="BD163" s="747"/>
      <c r="BE163" s="747"/>
      <c r="BF163" s="748"/>
      <c r="BG163" s="181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</row>
    <row r="164" spans="2:70" ht="12.5" thickBot="1" x14ac:dyDescent="0.35">
      <c r="B164" s="145"/>
      <c r="C164" s="498"/>
      <c r="D164" s="499"/>
      <c r="E164" s="499"/>
      <c r="F164" s="499"/>
      <c r="G164" s="499"/>
      <c r="H164" s="499"/>
      <c r="I164" s="499"/>
      <c r="J164" s="499"/>
      <c r="K164" s="499"/>
      <c r="L164" s="499"/>
      <c r="M164" s="499"/>
      <c r="N164" s="499"/>
      <c r="O164" s="499"/>
      <c r="P164" s="500"/>
      <c r="Q164" s="749"/>
      <c r="R164" s="750"/>
      <c r="S164" s="750"/>
      <c r="T164" s="750"/>
      <c r="U164" s="750"/>
      <c r="V164" s="751"/>
      <c r="W164" s="515" t="s">
        <v>228</v>
      </c>
      <c r="X164" s="516"/>
      <c r="Y164" s="516"/>
      <c r="Z164" s="516"/>
      <c r="AA164" s="516"/>
      <c r="AB164" s="516"/>
      <c r="AC164" s="516"/>
      <c r="AD164" s="516"/>
      <c r="AE164" s="516"/>
      <c r="AF164" s="516"/>
      <c r="AG164" s="516"/>
      <c r="AH164" s="516"/>
      <c r="AI164" s="516"/>
      <c r="AJ164" s="516"/>
      <c r="AK164" s="516"/>
      <c r="AL164" s="516"/>
      <c r="AM164" s="516"/>
      <c r="AN164" s="517"/>
      <c r="AO164" s="746" t="s">
        <v>229</v>
      </c>
      <c r="AP164" s="747"/>
      <c r="AQ164" s="747"/>
      <c r="AR164" s="747"/>
      <c r="AS164" s="747"/>
      <c r="AT164" s="748"/>
      <c r="AU164" s="746" t="s">
        <v>230</v>
      </c>
      <c r="AV164" s="747"/>
      <c r="AW164" s="747"/>
      <c r="AX164" s="747"/>
      <c r="AY164" s="747"/>
      <c r="AZ164" s="748"/>
      <c r="BA164" s="749"/>
      <c r="BB164" s="750"/>
      <c r="BC164" s="750"/>
      <c r="BD164" s="750"/>
      <c r="BE164" s="750"/>
      <c r="BF164" s="751"/>
      <c r="BG164" s="182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</row>
    <row r="165" spans="2:70" ht="12.5" thickBot="1" x14ac:dyDescent="0.35">
      <c r="B165" s="145"/>
      <c r="C165" s="498"/>
      <c r="D165" s="499"/>
      <c r="E165" s="499"/>
      <c r="F165" s="499"/>
      <c r="G165" s="499"/>
      <c r="H165" s="499"/>
      <c r="I165" s="499"/>
      <c r="J165" s="499"/>
      <c r="K165" s="499"/>
      <c r="L165" s="499"/>
      <c r="M165" s="499"/>
      <c r="N165" s="499"/>
      <c r="O165" s="499"/>
      <c r="P165" s="500"/>
      <c r="Q165" s="752"/>
      <c r="R165" s="753"/>
      <c r="S165" s="753"/>
      <c r="T165" s="753"/>
      <c r="U165" s="753"/>
      <c r="V165" s="754"/>
      <c r="W165" s="740" t="s">
        <v>320</v>
      </c>
      <c r="X165" s="741"/>
      <c r="Y165" s="741"/>
      <c r="Z165" s="741"/>
      <c r="AA165" s="741"/>
      <c r="AB165" s="742"/>
      <c r="AC165" s="740" t="s">
        <v>231</v>
      </c>
      <c r="AD165" s="741"/>
      <c r="AE165" s="741"/>
      <c r="AF165" s="741"/>
      <c r="AG165" s="741"/>
      <c r="AH165" s="742"/>
      <c r="AI165" s="740" t="s">
        <v>232</v>
      </c>
      <c r="AJ165" s="741"/>
      <c r="AK165" s="741"/>
      <c r="AL165" s="741"/>
      <c r="AM165" s="741"/>
      <c r="AN165" s="742"/>
      <c r="AO165" s="752"/>
      <c r="AP165" s="753"/>
      <c r="AQ165" s="753"/>
      <c r="AR165" s="753"/>
      <c r="AS165" s="753"/>
      <c r="AT165" s="754"/>
      <c r="AU165" s="752"/>
      <c r="AV165" s="753"/>
      <c r="AW165" s="753"/>
      <c r="AX165" s="753"/>
      <c r="AY165" s="753"/>
      <c r="AZ165" s="754"/>
      <c r="BA165" s="752"/>
      <c r="BB165" s="753"/>
      <c r="BC165" s="753"/>
      <c r="BD165" s="753"/>
      <c r="BE165" s="753"/>
      <c r="BF165" s="754"/>
      <c r="BG165" s="183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</row>
    <row r="166" spans="2:70" ht="15.5" x14ac:dyDescent="0.3">
      <c r="B166" s="145"/>
      <c r="C166" s="507" t="s">
        <v>340</v>
      </c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184">
        <v>1451</v>
      </c>
      <c r="R166" s="734"/>
      <c r="S166" s="735"/>
      <c r="T166" s="735"/>
      <c r="U166" s="735"/>
      <c r="V166" s="736"/>
      <c r="W166" s="170">
        <v>1452</v>
      </c>
      <c r="X166" s="743"/>
      <c r="Y166" s="744"/>
      <c r="Z166" s="744"/>
      <c r="AA166" s="744"/>
      <c r="AB166" s="745"/>
      <c r="AC166" s="170">
        <v>1752</v>
      </c>
      <c r="AD166" s="743"/>
      <c r="AE166" s="744"/>
      <c r="AF166" s="744"/>
      <c r="AG166" s="744"/>
      <c r="AH166" s="745"/>
      <c r="AI166" s="185">
        <v>1753</v>
      </c>
      <c r="AJ166" s="743"/>
      <c r="AK166" s="744"/>
      <c r="AL166" s="744"/>
      <c r="AM166" s="744"/>
      <c r="AN166" s="745"/>
      <c r="AO166" s="170">
        <v>1453</v>
      </c>
      <c r="AP166" s="758"/>
      <c r="AQ166" s="759"/>
      <c r="AR166" s="759"/>
      <c r="AS166" s="759"/>
      <c r="AT166" s="760"/>
      <c r="AU166" s="186">
        <v>1454</v>
      </c>
      <c r="AV166" s="758"/>
      <c r="AW166" s="759"/>
      <c r="AX166" s="759"/>
      <c r="AY166" s="759"/>
      <c r="AZ166" s="760"/>
      <c r="BA166" s="186">
        <v>1382</v>
      </c>
      <c r="BB166" s="734"/>
      <c r="BC166" s="735"/>
      <c r="BD166" s="735"/>
      <c r="BE166" s="735"/>
      <c r="BF166" s="736"/>
      <c r="BG166" s="187" t="s">
        <v>12</v>
      </c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</row>
    <row r="167" spans="2:70" ht="15.5" x14ac:dyDescent="0.3">
      <c r="B167" s="145"/>
      <c r="C167" s="507" t="s">
        <v>341</v>
      </c>
      <c r="D167" s="508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188"/>
      <c r="R167" s="737"/>
      <c r="S167" s="738"/>
      <c r="T167" s="738"/>
      <c r="U167" s="738"/>
      <c r="V167" s="739"/>
      <c r="W167" s="156">
        <v>1589</v>
      </c>
      <c r="X167" s="664"/>
      <c r="Y167" s="663"/>
      <c r="Z167" s="663"/>
      <c r="AA167" s="663"/>
      <c r="AB167" s="665"/>
      <c r="AC167" s="189"/>
      <c r="AD167" s="737"/>
      <c r="AE167" s="738"/>
      <c r="AF167" s="738"/>
      <c r="AG167" s="738"/>
      <c r="AH167" s="739"/>
      <c r="AI167" s="192"/>
      <c r="AJ167" s="737"/>
      <c r="AK167" s="738"/>
      <c r="AL167" s="738"/>
      <c r="AM167" s="738"/>
      <c r="AN167" s="739"/>
      <c r="AO167" s="156">
        <v>1455</v>
      </c>
      <c r="AP167" s="716"/>
      <c r="AQ167" s="717"/>
      <c r="AR167" s="717"/>
      <c r="AS167" s="717"/>
      <c r="AT167" s="718"/>
      <c r="AU167" s="156">
        <v>1456</v>
      </c>
      <c r="AV167" s="716"/>
      <c r="AW167" s="717"/>
      <c r="AX167" s="717"/>
      <c r="AY167" s="717"/>
      <c r="AZ167" s="718"/>
      <c r="BA167" s="190"/>
      <c r="BB167" s="755"/>
      <c r="BC167" s="756"/>
      <c r="BD167" s="756"/>
      <c r="BE167" s="756"/>
      <c r="BF167" s="757"/>
      <c r="BG167" s="96" t="s">
        <v>29</v>
      </c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</row>
    <row r="168" spans="2:70" ht="15.5" x14ac:dyDescent="0.3">
      <c r="B168" s="145"/>
      <c r="C168" s="507" t="s">
        <v>342</v>
      </c>
      <c r="D168" s="508"/>
      <c r="E168" s="508"/>
      <c r="F168" s="508"/>
      <c r="G168" s="508"/>
      <c r="H168" s="508"/>
      <c r="I168" s="508"/>
      <c r="J168" s="508"/>
      <c r="K168" s="508"/>
      <c r="L168" s="508"/>
      <c r="M168" s="508"/>
      <c r="N168" s="508"/>
      <c r="O168" s="508"/>
      <c r="P168" s="508"/>
      <c r="Q168" s="191">
        <v>1457</v>
      </c>
      <c r="R168" s="716"/>
      <c r="S168" s="717"/>
      <c r="T168" s="717"/>
      <c r="U168" s="717"/>
      <c r="V168" s="718"/>
      <c r="W168" s="189"/>
      <c r="X168" s="737"/>
      <c r="Y168" s="738"/>
      <c r="Z168" s="738"/>
      <c r="AA168" s="738"/>
      <c r="AB168" s="739"/>
      <c r="AC168" s="156">
        <v>1458</v>
      </c>
      <c r="AD168" s="664"/>
      <c r="AE168" s="663"/>
      <c r="AF168" s="663"/>
      <c r="AG168" s="663"/>
      <c r="AH168" s="665"/>
      <c r="AI168" s="192"/>
      <c r="AJ168" s="737"/>
      <c r="AK168" s="738"/>
      <c r="AL168" s="738"/>
      <c r="AM168" s="738"/>
      <c r="AN168" s="739"/>
      <c r="AO168" s="189"/>
      <c r="AP168" s="755"/>
      <c r="AQ168" s="756"/>
      <c r="AR168" s="756"/>
      <c r="AS168" s="756"/>
      <c r="AT168" s="757"/>
      <c r="AU168" s="189"/>
      <c r="AV168" s="755"/>
      <c r="AW168" s="756"/>
      <c r="AX168" s="756"/>
      <c r="AY168" s="756"/>
      <c r="AZ168" s="757"/>
      <c r="BA168" s="159">
        <v>1383</v>
      </c>
      <c r="BB168" s="716"/>
      <c r="BC168" s="717"/>
      <c r="BD168" s="717"/>
      <c r="BE168" s="717"/>
      <c r="BF168" s="718"/>
      <c r="BG168" s="96" t="s">
        <v>29</v>
      </c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</row>
    <row r="169" spans="2:70" ht="15.5" x14ac:dyDescent="0.3">
      <c r="B169" s="145"/>
      <c r="C169" s="507" t="s">
        <v>219</v>
      </c>
      <c r="D169" s="508"/>
      <c r="E169" s="508"/>
      <c r="F169" s="508"/>
      <c r="G169" s="508"/>
      <c r="H169" s="508"/>
      <c r="I169" s="508"/>
      <c r="J169" s="508"/>
      <c r="K169" s="508"/>
      <c r="L169" s="508"/>
      <c r="M169" s="508"/>
      <c r="N169" s="508"/>
      <c r="O169" s="508"/>
      <c r="P169" s="508"/>
      <c r="Q169" s="191">
        <v>1392</v>
      </c>
      <c r="R169" s="716"/>
      <c r="S169" s="717"/>
      <c r="T169" s="717"/>
      <c r="U169" s="717"/>
      <c r="V169" s="718"/>
      <c r="W169" s="156">
        <v>1393</v>
      </c>
      <c r="X169" s="664"/>
      <c r="Y169" s="663"/>
      <c r="Z169" s="663"/>
      <c r="AA169" s="663"/>
      <c r="AB169" s="665"/>
      <c r="AC169" s="156">
        <v>1755</v>
      </c>
      <c r="AD169" s="664"/>
      <c r="AE169" s="663"/>
      <c r="AF169" s="663"/>
      <c r="AG169" s="663"/>
      <c r="AH169" s="665"/>
      <c r="AI169" s="156">
        <v>1756</v>
      </c>
      <c r="AJ169" s="664"/>
      <c r="AK169" s="663"/>
      <c r="AL169" s="663"/>
      <c r="AM169" s="663"/>
      <c r="AN169" s="665"/>
      <c r="AO169" s="156">
        <v>1394</v>
      </c>
      <c r="AP169" s="716"/>
      <c r="AQ169" s="717"/>
      <c r="AR169" s="717"/>
      <c r="AS169" s="717"/>
      <c r="AT169" s="718"/>
      <c r="AU169" s="156">
        <v>1395</v>
      </c>
      <c r="AV169" s="716"/>
      <c r="AW169" s="717"/>
      <c r="AX169" s="717"/>
      <c r="AY169" s="717"/>
      <c r="AZ169" s="718"/>
      <c r="BA169" s="159">
        <v>1384</v>
      </c>
      <c r="BB169" s="716"/>
      <c r="BC169" s="717"/>
      <c r="BD169" s="717"/>
      <c r="BE169" s="717"/>
      <c r="BF169" s="718"/>
      <c r="BG169" s="96" t="s">
        <v>12</v>
      </c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</row>
    <row r="170" spans="2:70" ht="15.5" x14ac:dyDescent="0.3">
      <c r="B170" s="145"/>
      <c r="C170" s="507" t="s">
        <v>220</v>
      </c>
      <c r="D170" s="508"/>
      <c r="E170" s="508"/>
      <c r="F170" s="508"/>
      <c r="G170" s="508"/>
      <c r="H170" s="508"/>
      <c r="I170" s="508"/>
      <c r="J170" s="508"/>
      <c r="K170" s="508"/>
      <c r="L170" s="508"/>
      <c r="M170" s="508"/>
      <c r="N170" s="508"/>
      <c r="O170" s="508"/>
      <c r="P170" s="508"/>
      <c r="Q170" s="191">
        <v>1396</v>
      </c>
      <c r="R170" s="716"/>
      <c r="S170" s="717"/>
      <c r="T170" s="717"/>
      <c r="U170" s="717"/>
      <c r="V170" s="718"/>
      <c r="W170" s="156">
        <v>1397</v>
      </c>
      <c r="X170" s="664"/>
      <c r="Y170" s="663"/>
      <c r="Z170" s="663"/>
      <c r="AA170" s="663"/>
      <c r="AB170" s="665"/>
      <c r="AC170" s="156">
        <v>1757</v>
      </c>
      <c r="AD170" s="664"/>
      <c r="AE170" s="663"/>
      <c r="AF170" s="663"/>
      <c r="AG170" s="663"/>
      <c r="AH170" s="665"/>
      <c r="AI170" s="156">
        <v>1758</v>
      </c>
      <c r="AJ170" s="664"/>
      <c r="AK170" s="663"/>
      <c r="AL170" s="663"/>
      <c r="AM170" s="663"/>
      <c r="AN170" s="665"/>
      <c r="AO170" s="156">
        <v>1398</v>
      </c>
      <c r="AP170" s="716"/>
      <c r="AQ170" s="717"/>
      <c r="AR170" s="717"/>
      <c r="AS170" s="717"/>
      <c r="AT170" s="718"/>
      <c r="AU170" s="156">
        <v>1399</v>
      </c>
      <c r="AV170" s="716"/>
      <c r="AW170" s="717"/>
      <c r="AX170" s="717"/>
      <c r="AY170" s="717"/>
      <c r="AZ170" s="718"/>
      <c r="BA170" s="159">
        <v>1385</v>
      </c>
      <c r="BB170" s="716"/>
      <c r="BC170" s="717"/>
      <c r="BD170" s="717"/>
      <c r="BE170" s="717"/>
      <c r="BF170" s="718"/>
      <c r="BG170" s="96" t="s">
        <v>29</v>
      </c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</row>
    <row r="171" spans="2:70" ht="15.5" x14ac:dyDescent="0.3">
      <c r="B171" s="145"/>
      <c r="C171" s="507" t="s">
        <v>233</v>
      </c>
      <c r="D171" s="508"/>
      <c r="E171" s="508"/>
      <c r="F171" s="508"/>
      <c r="G171" s="508"/>
      <c r="H171" s="508"/>
      <c r="I171" s="508"/>
      <c r="J171" s="508"/>
      <c r="K171" s="508"/>
      <c r="L171" s="508"/>
      <c r="M171" s="508"/>
      <c r="N171" s="508"/>
      <c r="O171" s="508"/>
      <c r="P171" s="508"/>
      <c r="Q171" s="191">
        <v>1459</v>
      </c>
      <c r="R171" s="716"/>
      <c r="S171" s="717"/>
      <c r="T171" s="717"/>
      <c r="U171" s="717"/>
      <c r="V171" s="718"/>
      <c r="W171" s="156">
        <v>1460</v>
      </c>
      <c r="X171" s="664"/>
      <c r="Y171" s="663"/>
      <c r="Z171" s="663"/>
      <c r="AA171" s="663"/>
      <c r="AB171" s="665"/>
      <c r="AC171" s="156">
        <v>1759</v>
      </c>
      <c r="AD171" s="664"/>
      <c r="AE171" s="663"/>
      <c r="AF171" s="663"/>
      <c r="AG171" s="663"/>
      <c r="AH171" s="665"/>
      <c r="AI171" s="156">
        <v>1760</v>
      </c>
      <c r="AJ171" s="664"/>
      <c r="AK171" s="663"/>
      <c r="AL171" s="663"/>
      <c r="AM171" s="663"/>
      <c r="AN171" s="665"/>
      <c r="AO171" s="156">
        <v>1461</v>
      </c>
      <c r="AP171" s="716"/>
      <c r="AQ171" s="717"/>
      <c r="AR171" s="717"/>
      <c r="AS171" s="717"/>
      <c r="AT171" s="718"/>
      <c r="AU171" s="156">
        <v>1462</v>
      </c>
      <c r="AV171" s="716"/>
      <c r="AW171" s="717"/>
      <c r="AX171" s="717"/>
      <c r="AY171" s="717"/>
      <c r="AZ171" s="718"/>
      <c r="BA171" s="159">
        <v>1386</v>
      </c>
      <c r="BB171" s="716"/>
      <c r="BC171" s="717"/>
      <c r="BD171" s="717"/>
      <c r="BE171" s="717"/>
      <c r="BF171" s="718"/>
      <c r="BG171" s="96" t="s">
        <v>29</v>
      </c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</row>
    <row r="172" spans="2:70" ht="15.5" x14ac:dyDescent="0.3">
      <c r="B172" s="145"/>
      <c r="C172" s="507" t="s">
        <v>234</v>
      </c>
      <c r="D172" s="508"/>
      <c r="E172" s="508"/>
      <c r="F172" s="508"/>
      <c r="G172" s="508"/>
      <c r="H172" s="508"/>
      <c r="I172" s="508"/>
      <c r="J172" s="508"/>
      <c r="K172" s="508"/>
      <c r="L172" s="508"/>
      <c r="M172" s="508"/>
      <c r="N172" s="508"/>
      <c r="O172" s="508"/>
      <c r="P172" s="508"/>
      <c r="Q172" s="191">
        <v>1463</v>
      </c>
      <c r="R172" s="716"/>
      <c r="S172" s="717"/>
      <c r="T172" s="717"/>
      <c r="U172" s="717"/>
      <c r="V172" s="718"/>
      <c r="W172" s="156">
        <v>1464</v>
      </c>
      <c r="X172" s="664"/>
      <c r="Y172" s="663"/>
      <c r="Z172" s="663"/>
      <c r="AA172" s="663"/>
      <c r="AB172" s="665"/>
      <c r="AC172" s="156">
        <v>1761</v>
      </c>
      <c r="AD172" s="664"/>
      <c r="AE172" s="663"/>
      <c r="AF172" s="663"/>
      <c r="AG172" s="663"/>
      <c r="AH172" s="665"/>
      <c r="AI172" s="156">
        <v>1762</v>
      </c>
      <c r="AJ172" s="664"/>
      <c r="AK172" s="663"/>
      <c r="AL172" s="663"/>
      <c r="AM172" s="663"/>
      <c r="AN172" s="665"/>
      <c r="AO172" s="156">
        <v>1465</v>
      </c>
      <c r="AP172" s="716"/>
      <c r="AQ172" s="717"/>
      <c r="AR172" s="717"/>
      <c r="AS172" s="717"/>
      <c r="AT172" s="718"/>
      <c r="AU172" s="156">
        <v>1466</v>
      </c>
      <c r="AV172" s="716"/>
      <c r="AW172" s="717"/>
      <c r="AX172" s="717"/>
      <c r="AY172" s="717"/>
      <c r="AZ172" s="718"/>
      <c r="BA172" s="190"/>
      <c r="BB172" s="755"/>
      <c r="BC172" s="756"/>
      <c r="BD172" s="756"/>
      <c r="BE172" s="756"/>
      <c r="BF172" s="757"/>
      <c r="BG172" s="96" t="s">
        <v>12</v>
      </c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</row>
    <row r="173" spans="2:70" ht="15.5" x14ac:dyDescent="0.3">
      <c r="B173" s="145"/>
      <c r="C173" s="507" t="s">
        <v>235</v>
      </c>
      <c r="D173" s="508"/>
      <c r="E173" s="508"/>
      <c r="F173" s="508"/>
      <c r="G173" s="508"/>
      <c r="H173" s="508"/>
      <c r="I173" s="508"/>
      <c r="J173" s="508"/>
      <c r="K173" s="508"/>
      <c r="L173" s="508"/>
      <c r="M173" s="508"/>
      <c r="N173" s="508"/>
      <c r="O173" s="508"/>
      <c r="P173" s="508"/>
      <c r="Q173" s="191">
        <v>1467</v>
      </c>
      <c r="R173" s="716"/>
      <c r="S173" s="717"/>
      <c r="T173" s="717"/>
      <c r="U173" s="717"/>
      <c r="V173" s="718"/>
      <c r="W173" s="156">
        <v>1468</v>
      </c>
      <c r="X173" s="664"/>
      <c r="Y173" s="663"/>
      <c r="Z173" s="663"/>
      <c r="AA173" s="663"/>
      <c r="AB173" s="665"/>
      <c r="AC173" s="156">
        <v>1763</v>
      </c>
      <c r="AD173" s="664"/>
      <c r="AE173" s="663"/>
      <c r="AF173" s="663"/>
      <c r="AG173" s="663"/>
      <c r="AH173" s="665"/>
      <c r="AI173" s="156">
        <v>1764</v>
      </c>
      <c r="AJ173" s="664"/>
      <c r="AK173" s="663"/>
      <c r="AL173" s="663"/>
      <c r="AM173" s="663"/>
      <c r="AN173" s="665"/>
      <c r="AO173" s="156">
        <v>1469</v>
      </c>
      <c r="AP173" s="716"/>
      <c r="AQ173" s="717"/>
      <c r="AR173" s="717"/>
      <c r="AS173" s="717"/>
      <c r="AT173" s="718"/>
      <c r="AU173" s="156">
        <v>1470</v>
      </c>
      <c r="AV173" s="716"/>
      <c r="AW173" s="717"/>
      <c r="AX173" s="717"/>
      <c r="AY173" s="717"/>
      <c r="AZ173" s="718"/>
      <c r="BA173" s="159">
        <v>1387</v>
      </c>
      <c r="BB173" s="716"/>
      <c r="BC173" s="717"/>
      <c r="BD173" s="717"/>
      <c r="BE173" s="717"/>
      <c r="BF173" s="718"/>
      <c r="BG173" s="96" t="s">
        <v>12</v>
      </c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</row>
    <row r="174" spans="2:70" ht="15.5" x14ac:dyDescent="0.3">
      <c r="B174" s="145"/>
      <c r="C174" s="507" t="s">
        <v>236</v>
      </c>
      <c r="D174" s="508"/>
      <c r="E174" s="508"/>
      <c r="F174" s="508"/>
      <c r="G174" s="508"/>
      <c r="H174" s="508"/>
      <c r="I174" s="508"/>
      <c r="J174" s="508"/>
      <c r="K174" s="508"/>
      <c r="L174" s="508"/>
      <c r="M174" s="508"/>
      <c r="N174" s="508"/>
      <c r="O174" s="508"/>
      <c r="P174" s="508"/>
      <c r="Q174" s="191">
        <v>1471</v>
      </c>
      <c r="R174" s="716"/>
      <c r="S174" s="717"/>
      <c r="T174" s="717"/>
      <c r="U174" s="717"/>
      <c r="V174" s="718"/>
      <c r="W174" s="156">
        <v>1472</v>
      </c>
      <c r="X174" s="664"/>
      <c r="Y174" s="663"/>
      <c r="Z174" s="663"/>
      <c r="AA174" s="663"/>
      <c r="AB174" s="665"/>
      <c r="AC174" s="156">
        <v>1765</v>
      </c>
      <c r="AD174" s="664"/>
      <c r="AE174" s="663"/>
      <c r="AF174" s="663"/>
      <c r="AG174" s="663"/>
      <c r="AH174" s="665"/>
      <c r="AI174" s="156">
        <v>1766</v>
      </c>
      <c r="AJ174" s="664"/>
      <c r="AK174" s="663"/>
      <c r="AL174" s="663"/>
      <c r="AM174" s="663"/>
      <c r="AN174" s="665"/>
      <c r="AO174" s="156">
        <v>1473</v>
      </c>
      <c r="AP174" s="716"/>
      <c r="AQ174" s="717"/>
      <c r="AR174" s="717"/>
      <c r="AS174" s="717"/>
      <c r="AT174" s="718"/>
      <c r="AU174" s="156">
        <v>1474</v>
      </c>
      <c r="AV174" s="716"/>
      <c r="AW174" s="717"/>
      <c r="AX174" s="717"/>
      <c r="AY174" s="717"/>
      <c r="AZ174" s="718"/>
      <c r="BA174" s="159">
        <v>1388</v>
      </c>
      <c r="BB174" s="716"/>
      <c r="BC174" s="717"/>
      <c r="BD174" s="717"/>
      <c r="BE174" s="717"/>
      <c r="BF174" s="718"/>
      <c r="BG174" s="96" t="s">
        <v>29</v>
      </c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</row>
    <row r="175" spans="2:70" ht="15.5" x14ac:dyDescent="0.3">
      <c r="B175" s="145"/>
      <c r="C175" s="507" t="s">
        <v>343</v>
      </c>
      <c r="D175" s="508"/>
      <c r="E175" s="508"/>
      <c r="F175" s="508"/>
      <c r="G175" s="508"/>
      <c r="H175" s="508"/>
      <c r="I175" s="508"/>
      <c r="J175" s="508"/>
      <c r="K175" s="508"/>
      <c r="L175" s="508"/>
      <c r="M175" s="508"/>
      <c r="N175" s="508"/>
      <c r="O175" s="508"/>
      <c r="P175" s="508"/>
      <c r="Q175" s="191">
        <v>1475</v>
      </c>
      <c r="R175" s="716"/>
      <c r="S175" s="717"/>
      <c r="T175" s="717"/>
      <c r="U175" s="717"/>
      <c r="V175" s="718"/>
      <c r="W175" s="156">
        <v>1476</v>
      </c>
      <c r="X175" s="664"/>
      <c r="Y175" s="663"/>
      <c r="Z175" s="663"/>
      <c r="AA175" s="663"/>
      <c r="AB175" s="665"/>
      <c r="AC175" s="156">
        <v>1767</v>
      </c>
      <c r="AD175" s="664"/>
      <c r="AE175" s="663"/>
      <c r="AF175" s="663"/>
      <c r="AG175" s="663"/>
      <c r="AH175" s="665"/>
      <c r="AI175" s="156">
        <v>1768</v>
      </c>
      <c r="AJ175" s="664"/>
      <c r="AK175" s="663"/>
      <c r="AL175" s="663"/>
      <c r="AM175" s="663"/>
      <c r="AN175" s="665"/>
      <c r="AO175" s="156">
        <v>1477</v>
      </c>
      <c r="AP175" s="716"/>
      <c r="AQ175" s="717"/>
      <c r="AR175" s="717"/>
      <c r="AS175" s="717"/>
      <c r="AT175" s="718"/>
      <c r="AU175" s="156">
        <v>1478</v>
      </c>
      <c r="AV175" s="716"/>
      <c r="AW175" s="717"/>
      <c r="AX175" s="717"/>
      <c r="AY175" s="717"/>
      <c r="AZ175" s="718"/>
      <c r="BA175" s="159">
        <v>1389</v>
      </c>
      <c r="BB175" s="716"/>
      <c r="BC175" s="717"/>
      <c r="BD175" s="717"/>
      <c r="BE175" s="717"/>
      <c r="BF175" s="718"/>
      <c r="BG175" s="96" t="s">
        <v>29</v>
      </c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</row>
    <row r="176" spans="2:70" ht="15.5" x14ac:dyDescent="0.3">
      <c r="B176" s="145"/>
      <c r="C176" s="507" t="s">
        <v>344</v>
      </c>
      <c r="D176" s="508"/>
      <c r="E176" s="508"/>
      <c r="F176" s="508"/>
      <c r="G176" s="508"/>
      <c r="H176" s="508"/>
      <c r="I176" s="508"/>
      <c r="J176" s="508"/>
      <c r="K176" s="508"/>
      <c r="L176" s="508"/>
      <c r="M176" s="508"/>
      <c r="N176" s="508"/>
      <c r="O176" s="508"/>
      <c r="P176" s="508"/>
      <c r="Q176" s="191">
        <v>1480</v>
      </c>
      <c r="R176" s="716"/>
      <c r="S176" s="717"/>
      <c r="T176" s="717"/>
      <c r="U176" s="717"/>
      <c r="V176" s="718"/>
      <c r="W176" s="156">
        <v>1481</v>
      </c>
      <c r="X176" s="664"/>
      <c r="Y176" s="663"/>
      <c r="Z176" s="663"/>
      <c r="AA176" s="663"/>
      <c r="AB176" s="665"/>
      <c r="AC176" s="156">
        <v>1769</v>
      </c>
      <c r="AD176" s="664"/>
      <c r="AE176" s="663"/>
      <c r="AF176" s="663"/>
      <c r="AG176" s="663"/>
      <c r="AH176" s="665"/>
      <c r="AI176" s="156">
        <v>1770</v>
      </c>
      <c r="AJ176" s="664"/>
      <c r="AK176" s="663"/>
      <c r="AL176" s="663"/>
      <c r="AM176" s="663"/>
      <c r="AN176" s="665"/>
      <c r="AO176" s="156">
        <v>1482</v>
      </c>
      <c r="AP176" s="716"/>
      <c r="AQ176" s="717"/>
      <c r="AR176" s="717"/>
      <c r="AS176" s="717"/>
      <c r="AT176" s="718"/>
      <c r="AU176" s="156">
        <v>1483</v>
      </c>
      <c r="AV176" s="716"/>
      <c r="AW176" s="717"/>
      <c r="AX176" s="717"/>
      <c r="AY176" s="717"/>
      <c r="AZ176" s="718"/>
      <c r="BA176" s="159">
        <v>1390</v>
      </c>
      <c r="BB176" s="716"/>
      <c r="BC176" s="717"/>
      <c r="BD176" s="717"/>
      <c r="BE176" s="717"/>
      <c r="BF176" s="718"/>
      <c r="BG176" s="96" t="s">
        <v>29</v>
      </c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</row>
    <row r="177" spans="2:70" ht="15.5" x14ac:dyDescent="0.3">
      <c r="B177" s="145"/>
      <c r="C177" s="507" t="s">
        <v>237</v>
      </c>
      <c r="D177" s="508"/>
      <c r="E177" s="508"/>
      <c r="F177" s="508"/>
      <c r="G177" s="508"/>
      <c r="H177" s="508"/>
      <c r="I177" s="508"/>
      <c r="J177" s="508"/>
      <c r="K177" s="508"/>
      <c r="L177" s="508"/>
      <c r="M177" s="508"/>
      <c r="N177" s="508"/>
      <c r="O177" s="508"/>
      <c r="P177" s="508"/>
      <c r="Q177" s="191">
        <v>1484</v>
      </c>
      <c r="R177" s="716">
        <f>MAX(+R166+R169+R172+R173-R168-R170-R171-R174-R175-R176,0)</f>
        <v>0</v>
      </c>
      <c r="S177" s="717"/>
      <c r="T177" s="717"/>
      <c r="U177" s="717"/>
      <c r="V177" s="718"/>
      <c r="W177" s="156">
        <v>1485</v>
      </c>
      <c r="X177" s="716">
        <f>MAX(+X166+X169+X172+X173-X167-X170-X171-X174-X175-X176,0)</f>
        <v>0</v>
      </c>
      <c r="Y177" s="717"/>
      <c r="Z177" s="717"/>
      <c r="AA177" s="717"/>
      <c r="AB177" s="718"/>
      <c r="AC177" s="156">
        <v>1771</v>
      </c>
      <c r="AD177" s="716">
        <f>MAX(+AD166+AD169+AD172+AD173-AD168-AD170-AD171-AD174-AD175-AD176,0)</f>
        <v>0</v>
      </c>
      <c r="AE177" s="717"/>
      <c r="AF177" s="717"/>
      <c r="AG177" s="717"/>
      <c r="AH177" s="718"/>
      <c r="AI177" s="156">
        <v>1772</v>
      </c>
      <c r="AJ177" s="716">
        <f>MAX(+AJ166+AJ169+AJ172+AJ173-AJ170-AJ171-AJ174-AJ175-AJ176,0)</f>
        <v>0</v>
      </c>
      <c r="AK177" s="717"/>
      <c r="AL177" s="717"/>
      <c r="AM177" s="717"/>
      <c r="AN177" s="718"/>
      <c r="AO177" s="156">
        <v>1486</v>
      </c>
      <c r="AP177" s="716">
        <f>MAX(+AP166+AP169+AP172+AP173-AP167-AP170-AP171-AP174-AP175-AP176,0)</f>
        <v>0</v>
      </c>
      <c r="AQ177" s="717"/>
      <c r="AR177" s="717"/>
      <c r="AS177" s="717"/>
      <c r="AT177" s="718"/>
      <c r="AU177" s="156">
        <v>1487</v>
      </c>
      <c r="AV177" s="716">
        <f>MAX(+AV166+AV169+AV172+AV173-AV167-AV170-AV171-AV174-AV175-AV176,0)</f>
        <v>0</v>
      </c>
      <c r="AW177" s="717"/>
      <c r="AX177" s="717"/>
      <c r="AY177" s="717"/>
      <c r="AZ177" s="718"/>
      <c r="BA177" s="159">
        <v>1391</v>
      </c>
      <c r="BB177" s="716">
        <f>MAX(+BB166+BB169+BB173-BB168-BB170-BB171-BB174-BB175-BB176,0)</f>
        <v>0</v>
      </c>
      <c r="BC177" s="717"/>
      <c r="BD177" s="717"/>
      <c r="BE177" s="717"/>
      <c r="BF177" s="718"/>
      <c r="BG177" s="96" t="s">
        <v>30</v>
      </c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</row>
    <row r="178" spans="2:70" ht="15.75" customHeight="1" thickBot="1" x14ac:dyDescent="0.35">
      <c r="B178" s="145"/>
      <c r="C178" s="521" t="s">
        <v>238</v>
      </c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245"/>
      <c r="R178" s="761"/>
      <c r="S178" s="762"/>
      <c r="T178" s="762"/>
      <c r="U178" s="762"/>
      <c r="V178" s="763"/>
      <c r="W178" s="176">
        <v>1489</v>
      </c>
      <c r="X178" s="764">
        <f>MIN(+X166+X169+X172+X173-X167-X170-X171-X174-X175-X176,0)*-1</f>
        <v>0</v>
      </c>
      <c r="Y178" s="765"/>
      <c r="Z178" s="765"/>
      <c r="AA178" s="765"/>
      <c r="AB178" s="766"/>
      <c r="AC178" s="193"/>
      <c r="AD178" s="761"/>
      <c r="AE178" s="762"/>
      <c r="AF178" s="762"/>
      <c r="AG178" s="762"/>
      <c r="AH178" s="763"/>
      <c r="AI178" s="245"/>
      <c r="AJ178" s="761"/>
      <c r="AK178" s="762"/>
      <c r="AL178" s="762"/>
      <c r="AM178" s="762"/>
      <c r="AN178" s="763"/>
      <c r="AO178" s="194">
        <v>1490</v>
      </c>
      <c r="AP178" s="764">
        <f>MIN(+AP166+AP169+AP172+AP173-AP167-AP170-AP171-AP174-AP175-AP176,0)*-1</f>
        <v>0</v>
      </c>
      <c r="AQ178" s="765"/>
      <c r="AR178" s="765"/>
      <c r="AS178" s="765"/>
      <c r="AT178" s="766"/>
      <c r="AU178" s="176">
        <v>1491</v>
      </c>
      <c r="AV178" s="764">
        <f>MIN(+AV166+AV169+AV172+AV173-AV167-AV170-AV171-AV174-AV175-AV176,0)*-1</f>
        <v>0</v>
      </c>
      <c r="AW178" s="765"/>
      <c r="AX178" s="765"/>
      <c r="AY178" s="765"/>
      <c r="AZ178" s="766"/>
      <c r="BA178" s="195"/>
      <c r="BB178" s="761"/>
      <c r="BC178" s="762"/>
      <c r="BD178" s="762"/>
      <c r="BE178" s="762"/>
      <c r="BF178" s="763"/>
      <c r="BG178" s="196" t="s">
        <v>30</v>
      </c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</row>
    <row r="179" spans="2:70" ht="12.5" thickBot="1" x14ac:dyDescent="0.35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</row>
    <row r="180" spans="2:70" ht="12.5" thickBot="1" x14ac:dyDescent="0.35">
      <c r="B180" s="145"/>
      <c r="C180" s="492" t="s">
        <v>391</v>
      </c>
      <c r="D180" s="493"/>
      <c r="E180" s="493"/>
      <c r="F180" s="493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  <c r="Q180" s="493"/>
      <c r="R180" s="493"/>
      <c r="S180" s="493"/>
      <c r="T180" s="493"/>
      <c r="U180" s="493"/>
      <c r="V180" s="493"/>
      <c r="W180" s="493"/>
      <c r="X180" s="493"/>
      <c r="Y180" s="493"/>
      <c r="Z180" s="493"/>
      <c r="AA180" s="493"/>
      <c r="AB180" s="493"/>
      <c r="AC180" s="493"/>
      <c r="AD180" s="493"/>
      <c r="AE180" s="493"/>
      <c r="AF180" s="493"/>
      <c r="AG180" s="493"/>
      <c r="AH180" s="493"/>
      <c r="AI180" s="493"/>
      <c r="AJ180" s="493"/>
      <c r="AK180" s="493"/>
      <c r="AL180" s="493"/>
      <c r="AM180" s="493"/>
      <c r="AN180" s="493"/>
      <c r="AO180" s="493"/>
      <c r="AP180" s="493"/>
      <c r="AQ180" s="493"/>
      <c r="AR180" s="493"/>
      <c r="AS180" s="493"/>
      <c r="AT180" s="493"/>
      <c r="AU180" s="493"/>
      <c r="AV180" s="493"/>
      <c r="AW180" s="493"/>
      <c r="AX180" s="493"/>
      <c r="AY180" s="493"/>
      <c r="AZ180" s="493"/>
      <c r="BA180" s="493"/>
      <c r="BB180" s="493"/>
      <c r="BC180" s="493"/>
      <c r="BD180" s="493"/>
      <c r="BE180" s="493"/>
      <c r="BF180" s="493"/>
      <c r="BG180" s="493"/>
      <c r="BH180" s="493"/>
      <c r="BI180" s="493"/>
      <c r="BJ180" s="493"/>
      <c r="BK180" s="493"/>
      <c r="BL180" s="493"/>
      <c r="BM180" s="494"/>
      <c r="BN180" s="145"/>
      <c r="BO180" s="145"/>
      <c r="BP180" s="145"/>
      <c r="BQ180" s="145"/>
      <c r="BR180" s="145"/>
    </row>
    <row r="181" spans="2:70" ht="12.5" thickBot="1" x14ac:dyDescent="0.35">
      <c r="B181" s="145"/>
      <c r="C181" s="495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7"/>
      <c r="Q181" s="515" t="s">
        <v>239</v>
      </c>
      <c r="R181" s="516"/>
      <c r="S181" s="516"/>
      <c r="T181" s="516"/>
      <c r="U181" s="516"/>
      <c r="V181" s="516"/>
      <c r="W181" s="516"/>
      <c r="X181" s="516"/>
      <c r="Y181" s="516"/>
      <c r="Z181" s="516"/>
      <c r="AA181" s="516"/>
      <c r="AB181" s="516"/>
      <c r="AC181" s="516"/>
      <c r="AD181" s="516"/>
      <c r="AE181" s="516"/>
      <c r="AF181" s="516"/>
      <c r="AG181" s="516"/>
      <c r="AH181" s="516"/>
      <c r="AI181" s="516"/>
      <c r="AJ181" s="516"/>
      <c r="AK181" s="516"/>
      <c r="AL181" s="516"/>
      <c r="AM181" s="516"/>
      <c r="AN181" s="516"/>
      <c r="AO181" s="516"/>
      <c r="AP181" s="516"/>
      <c r="AQ181" s="516"/>
      <c r="AR181" s="516"/>
      <c r="AS181" s="516"/>
      <c r="AT181" s="517"/>
      <c r="AU181" s="515" t="s">
        <v>240</v>
      </c>
      <c r="AV181" s="516"/>
      <c r="AW181" s="516"/>
      <c r="AX181" s="516"/>
      <c r="AY181" s="516"/>
      <c r="AZ181" s="516"/>
      <c r="BA181" s="516"/>
      <c r="BB181" s="516"/>
      <c r="BC181" s="516"/>
      <c r="BD181" s="516"/>
      <c r="BE181" s="516"/>
      <c r="BF181" s="516"/>
      <c r="BG181" s="516"/>
      <c r="BH181" s="516"/>
      <c r="BI181" s="516"/>
      <c r="BJ181" s="516"/>
      <c r="BK181" s="516"/>
      <c r="BL181" s="517"/>
      <c r="BM181" s="181"/>
      <c r="BN181" s="145"/>
      <c r="BO181" s="145"/>
      <c r="BP181" s="145"/>
      <c r="BQ181" s="145"/>
      <c r="BR181" s="145"/>
    </row>
    <row r="182" spans="2:70" ht="12.5" thickBot="1" x14ac:dyDescent="0.35">
      <c r="B182" s="145"/>
      <c r="C182" s="498"/>
      <c r="D182" s="499"/>
      <c r="E182" s="499"/>
      <c r="F182" s="499"/>
      <c r="G182" s="499"/>
      <c r="H182" s="499"/>
      <c r="I182" s="499"/>
      <c r="J182" s="499"/>
      <c r="K182" s="499"/>
      <c r="L182" s="499"/>
      <c r="M182" s="499"/>
      <c r="N182" s="499"/>
      <c r="O182" s="499"/>
      <c r="P182" s="500"/>
      <c r="Q182" s="515" t="s">
        <v>164</v>
      </c>
      <c r="R182" s="516"/>
      <c r="S182" s="516"/>
      <c r="T182" s="516"/>
      <c r="U182" s="516"/>
      <c r="V182" s="516"/>
      <c r="W182" s="516"/>
      <c r="X182" s="516"/>
      <c r="Y182" s="516"/>
      <c r="Z182" s="516"/>
      <c r="AA182" s="516"/>
      <c r="AB182" s="517"/>
      <c r="AC182" s="515" t="s">
        <v>241</v>
      </c>
      <c r="AD182" s="516"/>
      <c r="AE182" s="516"/>
      <c r="AF182" s="516"/>
      <c r="AG182" s="516"/>
      <c r="AH182" s="516"/>
      <c r="AI182" s="516"/>
      <c r="AJ182" s="516"/>
      <c r="AK182" s="516"/>
      <c r="AL182" s="516"/>
      <c r="AM182" s="516"/>
      <c r="AN182" s="517"/>
      <c r="AO182" s="746" t="s">
        <v>242</v>
      </c>
      <c r="AP182" s="747"/>
      <c r="AQ182" s="747"/>
      <c r="AR182" s="747"/>
      <c r="AS182" s="747"/>
      <c r="AT182" s="748"/>
      <c r="AU182" s="746" t="s">
        <v>243</v>
      </c>
      <c r="AV182" s="747"/>
      <c r="AW182" s="747"/>
      <c r="AX182" s="747"/>
      <c r="AY182" s="747"/>
      <c r="AZ182" s="748"/>
      <c r="BA182" s="746" t="s">
        <v>244</v>
      </c>
      <c r="BB182" s="747"/>
      <c r="BC182" s="747"/>
      <c r="BD182" s="747"/>
      <c r="BE182" s="747"/>
      <c r="BF182" s="748"/>
      <c r="BG182" s="746" t="s">
        <v>242</v>
      </c>
      <c r="BH182" s="747"/>
      <c r="BI182" s="747"/>
      <c r="BJ182" s="747"/>
      <c r="BK182" s="747"/>
      <c r="BL182" s="748"/>
      <c r="BM182" s="182"/>
      <c r="BN182" s="145"/>
      <c r="BO182" s="145"/>
      <c r="BP182" s="145"/>
      <c r="BQ182" s="145"/>
      <c r="BR182" s="145"/>
    </row>
    <row r="183" spans="2:70" ht="12.5" thickBot="1" x14ac:dyDescent="0.35">
      <c r="B183" s="145"/>
      <c r="C183" s="501"/>
      <c r="D183" s="502"/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3"/>
      <c r="Q183" s="515" t="s">
        <v>243</v>
      </c>
      <c r="R183" s="516"/>
      <c r="S183" s="516"/>
      <c r="T183" s="516"/>
      <c r="U183" s="516"/>
      <c r="V183" s="517"/>
      <c r="W183" s="515" t="s">
        <v>244</v>
      </c>
      <c r="X183" s="516"/>
      <c r="Y183" s="516"/>
      <c r="Z183" s="516"/>
      <c r="AA183" s="516"/>
      <c r="AB183" s="517"/>
      <c r="AC183" s="515" t="s">
        <v>243</v>
      </c>
      <c r="AD183" s="516"/>
      <c r="AE183" s="516"/>
      <c r="AF183" s="516"/>
      <c r="AG183" s="516"/>
      <c r="AH183" s="517"/>
      <c r="AI183" s="515" t="s">
        <v>244</v>
      </c>
      <c r="AJ183" s="516"/>
      <c r="AK183" s="516"/>
      <c r="AL183" s="516"/>
      <c r="AM183" s="516"/>
      <c r="AN183" s="517"/>
      <c r="AO183" s="752"/>
      <c r="AP183" s="753"/>
      <c r="AQ183" s="753"/>
      <c r="AR183" s="753"/>
      <c r="AS183" s="753"/>
      <c r="AT183" s="754"/>
      <c r="AU183" s="752"/>
      <c r="AV183" s="753"/>
      <c r="AW183" s="753"/>
      <c r="AX183" s="753"/>
      <c r="AY183" s="753"/>
      <c r="AZ183" s="754"/>
      <c r="BA183" s="752"/>
      <c r="BB183" s="753"/>
      <c r="BC183" s="753"/>
      <c r="BD183" s="753"/>
      <c r="BE183" s="753"/>
      <c r="BF183" s="754"/>
      <c r="BG183" s="752"/>
      <c r="BH183" s="753"/>
      <c r="BI183" s="753"/>
      <c r="BJ183" s="753"/>
      <c r="BK183" s="753"/>
      <c r="BL183" s="754"/>
      <c r="BM183" s="183"/>
      <c r="BN183" s="145"/>
      <c r="BO183" s="145"/>
      <c r="BP183" s="145"/>
      <c r="BQ183" s="145"/>
      <c r="BR183" s="145"/>
    </row>
    <row r="184" spans="2:70" ht="15.5" x14ac:dyDescent="0.35">
      <c r="B184" s="145"/>
      <c r="C184" s="504" t="s">
        <v>245</v>
      </c>
      <c r="D184" s="505"/>
      <c r="E184" s="505"/>
      <c r="F184" s="505"/>
      <c r="G184" s="505"/>
      <c r="H184" s="505"/>
      <c r="I184" s="505"/>
      <c r="J184" s="505"/>
      <c r="K184" s="505"/>
      <c r="L184" s="505"/>
      <c r="M184" s="505"/>
      <c r="N184" s="505"/>
      <c r="O184" s="505"/>
      <c r="P184" s="506"/>
      <c r="Q184" s="154">
        <v>1495</v>
      </c>
      <c r="R184" s="518"/>
      <c r="S184" s="519"/>
      <c r="T184" s="519"/>
      <c r="U184" s="519"/>
      <c r="V184" s="520"/>
      <c r="W184" s="197">
        <v>1496</v>
      </c>
      <c r="X184" s="512"/>
      <c r="Y184" s="513"/>
      <c r="Z184" s="513"/>
      <c r="AA184" s="513"/>
      <c r="AB184" s="514"/>
      <c r="AC184" s="197">
        <v>1497</v>
      </c>
      <c r="AD184" s="509"/>
      <c r="AE184" s="510"/>
      <c r="AF184" s="510"/>
      <c r="AG184" s="510"/>
      <c r="AH184" s="511"/>
      <c r="AI184" s="197">
        <v>1498</v>
      </c>
      <c r="AJ184" s="509"/>
      <c r="AK184" s="510"/>
      <c r="AL184" s="510"/>
      <c r="AM184" s="510"/>
      <c r="AN184" s="511"/>
      <c r="AO184" s="197">
        <v>1499</v>
      </c>
      <c r="AP184" s="509"/>
      <c r="AQ184" s="510"/>
      <c r="AR184" s="510"/>
      <c r="AS184" s="510"/>
      <c r="AT184" s="511"/>
      <c r="AU184" s="197">
        <v>1501</v>
      </c>
      <c r="AV184" s="509"/>
      <c r="AW184" s="510"/>
      <c r="AX184" s="510"/>
      <c r="AY184" s="510"/>
      <c r="AZ184" s="511"/>
      <c r="BA184" s="197">
        <v>1502</v>
      </c>
      <c r="BB184" s="509"/>
      <c r="BC184" s="510"/>
      <c r="BD184" s="510"/>
      <c r="BE184" s="510"/>
      <c r="BF184" s="511"/>
      <c r="BG184" s="197">
        <v>1503</v>
      </c>
      <c r="BH184" s="509"/>
      <c r="BI184" s="510"/>
      <c r="BJ184" s="510"/>
      <c r="BK184" s="510"/>
      <c r="BL184" s="511"/>
      <c r="BM184" s="187" t="s">
        <v>12</v>
      </c>
      <c r="BN184" s="145"/>
      <c r="BO184" s="145"/>
      <c r="BP184" s="145"/>
      <c r="BQ184" s="145"/>
      <c r="BR184" s="145"/>
    </row>
    <row r="185" spans="2:70" ht="15.5" x14ac:dyDescent="0.35">
      <c r="B185" s="145"/>
      <c r="C185" s="507" t="s">
        <v>321</v>
      </c>
      <c r="D185" s="508"/>
      <c r="E185" s="508"/>
      <c r="F185" s="508"/>
      <c r="G185" s="508"/>
      <c r="H185" s="508"/>
      <c r="I185" s="508"/>
      <c r="J185" s="508"/>
      <c r="K185" s="508"/>
      <c r="L185" s="508"/>
      <c r="M185" s="508"/>
      <c r="N185" s="508"/>
      <c r="O185" s="508"/>
      <c r="P185" s="508"/>
      <c r="Q185" s="156">
        <v>1655</v>
      </c>
      <c r="R185" s="512"/>
      <c r="S185" s="513"/>
      <c r="T185" s="513"/>
      <c r="U185" s="513"/>
      <c r="V185" s="514"/>
      <c r="W185" s="159">
        <v>1656</v>
      </c>
      <c r="X185" s="512"/>
      <c r="Y185" s="513"/>
      <c r="Z185" s="513"/>
      <c r="AA185" s="513"/>
      <c r="AB185" s="514"/>
      <c r="AC185" s="159">
        <v>1504</v>
      </c>
      <c r="AD185" s="512"/>
      <c r="AE185" s="513"/>
      <c r="AF185" s="513"/>
      <c r="AG185" s="513"/>
      <c r="AH185" s="514"/>
      <c r="AI185" s="159">
        <v>1505</v>
      </c>
      <c r="AJ185" s="512"/>
      <c r="AK185" s="513"/>
      <c r="AL185" s="513"/>
      <c r="AM185" s="513"/>
      <c r="AN185" s="514"/>
      <c r="AO185" s="190"/>
      <c r="AP185" s="229"/>
      <c r="AQ185" s="237"/>
      <c r="AR185" s="237"/>
      <c r="AS185" s="237"/>
      <c r="AT185" s="238"/>
      <c r="AU185" s="198"/>
      <c r="AV185" s="231"/>
      <c r="AW185" s="230"/>
      <c r="AX185" s="230"/>
      <c r="AY185" s="230"/>
      <c r="AZ185" s="232"/>
      <c r="BA185" s="198"/>
      <c r="BB185" s="231"/>
      <c r="BC185" s="230"/>
      <c r="BD185" s="230"/>
      <c r="BE185" s="230"/>
      <c r="BF185" s="232"/>
      <c r="BG185" s="199"/>
      <c r="BH185" s="233"/>
      <c r="BI185" s="234"/>
      <c r="BJ185" s="234"/>
      <c r="BK185" s="234"/>
      <c r="BL185" s="235"/>
      <c r="BM185" s="161" t="s">
        <v>29</v>
      </c>
      <c r="BN185" s="145"/>
      <c r="BO185" s="145"/>
      <c r="BP185" s="145"/>
      <c r="BQ185" s="145"/>
      <c r="BR185" s="145"/>
    </row>
    <row r="186" spans="2:70" ht="15.5" x14ac:dyDescent="0.35">
      <c r="B186" s="145"/>
      <c r="C186" s="507" t="s">
        <v>342</v>
      </c>
      <c r="D186" s="508"/>
      <c r="E186" s="508"/>
      <c r="F186" s="508"/>
      <c r="G186" s="508"/>
      <c r="H186" s="508"/>
      <c r="I186" s="508"/>
      <c r="J186" s="508"/>
      <c r="K186" s="508"/>
      <c r="L186" s="508"/>
      <c r="M186" s="508"/>
      <c r="N186" s="508"/>
      <c r="O186" s="508"/>
      <c r="P186" s="508"/>
      <c r="Q186" s="189"/>
      <c r="R186" s="226"/>
      <c r="S186" s="227"/>
      <c r="T186" s="227"/>
      <c r="U186" s="227"/>
      <c r="V186" s="228"/>
      <c r="W186" s="200"/>
      <c r="X186" s="229"/>
      <c r="Y186" s="230"/>
      <c r="Z186" s="230"/>
      <c r="AA186" s="230"/>
      <c r="AB186" s="230"/>
      <c r="AC186" s="200"/>
      <c r="AD186" s="226"/>
      <c r="AE186" s="227"/>
      <c r="AF186" s="227"/>
      <c r="AG186" s="227"/>
      <c r="AH186" s="228"/>
      <c r="AI186" s="200"/>
      <c r="AJ186" s="231"/>
      <c r="AK186" s="230"/>
      <c r="AL186" s="230"/>
      <c r="AM186" s="230"/>
      <c r="AN186" s="232"/>
      <c r="AO186" s="200"/>
      <c r="AP186" s="231"/>
      <c r="AQ186" s="230"/>
      <c r="AR186" s="230"/>
      <c r="AS186" s="230"/>
      <c r="AT186" s="232"/>
      <c r="AU186" s="159">
        <v>1506</v>
      </c>
      <c r="AV186" s="512"/>
      <c r="AW186" s="513"/>
      <c r="AX186" s="513"/>
      <c r="AY186" s="513"/>
      <c r="AZ186" s="514"/>
      <c r="BA186" s="159">
        <v>1507</v>
      </c>
      <c r="BB186" s="512"/>
      <c r="BC186" s="513"/>
      <c r="BD186" s="513"/>
      <c r="BE186" s="513"/>
      <c r="BF186" s="514"/>
      <c r="BG186" s="198"/>
      <c r="BH186" s="231"/>
      <c r="BI186" s="230"/>
      <c r="BJ186" s="230"/>
      <c r="BK186" s="230"/>
      <c r="BL186" s="232"/>
      <c r="BM186" s="96" t="s">
        <v>29</v>
      </c>
      <c r="BN186" s="145"/>
      <c r="BO186" s="145"/>
      <c r="BP186" s="145"/>
      <c r="BQ186" s="145"/>
      <c r="BR186" s="145"/>
    </row>
    <row r="187" spans="2:70" ht="15.5" x14ac:dyDescent="0.35">
      <c r="B187" s="145"/>
      <c r="C187" s="507" t="s">
        <v>322</v>
      </c>
      <c r="D187" s="508"/>
      <c r="E187" s="508"/>
      <c r="F187" s="508"/>
      <c r="G187" s="508"/>
      <c r="H187" s="508"/>
      <c r="I187" s="508"/>
      <c r="J187" s="508"/>
      <c r="K187" s="508"/>
      <c r="L187" s="508"/>
      <c r="M187" s="508"/>
      <c r="N187" s="508"/>
      <c r="O187" s="508"/>
      <c r="P187" s="508"/>
      <c r="Q187" s="156">
        <v>1590</v>
      </c>
      <c r="R187" s="512"/>
      <c r="S187" s="513"/>
      <c r="T187" s="513"/>
      <c r="U187" s="513"/>
      <c r="V187" s="514"/>
      <c r="W187" s="156">
        <v>1436</v>
      </c>
      <c r="X187" s="512"/>
      <c r="Y187" s="513"/>
      <c r="Z187" s="513"/>
      <c r="AA187" s="513"/>
      <c r="AB187" s="514"/>
      <c r="AC187" s="159">
        <v>1437</v>
      </c>
      <c r="AD187" s="512"/>
      <c r="AE187" s="513"/>
      <c r="AF187" s="513"/>
      <c r="AG187" s="513"/>
      <c r="AH187" s="514"/>
      <c r="AI187" s="159">
        <v>1438</v>
      </c>
      <c r="AJ187" s="512"/>
      <c r="AK187" s="513"/>
      <c r="AL187" s="513"/>
      <c r="AM187" s="513"/>
      <c r="AN187" s="514"/>
      <c r="AO187" s="159">
        <v>1439</v>
      </c>
      <c r="AP187" s="512"/>
      <c r="AQ187" s="513"/>
      <c r="AR187" s="513"/>
      <c r="AS187" s="513"/>
      <c r="AT187" s="514"/>
      <c r="AU187" s="159">
        <v>1441</v>
      </c>
      <c r="AV187" s="512"/>
      <c r="AW187" s="513"/>
      <c r="AX187" s="513"/>
      <c r="AY187" s="513"/>
      <c r="AZ187" s="514"/>
      <c r="BA187" s="159">
        <v>1442</v>
      </c>
      <c r="BB187" s="512"/>
      <c r="BC187" s="513"/>
      <c r="BD187" s="513"/>
      <c r="BE187" s="513"/>
      <c r="BF187" s="514"/>
      <c r="BG187" s="159">
        <v>1443</v>
      </c>
      <c r="BH187" s="512"/>
      <c r="BI187" s="513"/>
      <c r="BJ187" s="513"/>
      <c r="BK187" s="513"/>
      <c r="BL187" s="514"/>
      <c r="BM187" s="96" t="s">
        <v>12</v>
      </c>
      <c r="BN187" s="145"/>
      <c r="BO187" s="145"/>
      <c r="BP187" s="145"/>
      <c r="BQ187" s="145"/>
      <c r="BR187" s="145"/>
    </row>
    <row r="188" spans="2:70" ht="15.5" x14ac:dyDescent="0.35">
      <c r="B188" s="145"/>
      <c r="C188" s="507" t="s">
        <v>323</v>
      </c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508"/>
      <c r="O188" s="508"/>
      <c r="P188" s="508"/>
      <c r="Q188" s="156">
        <v>1444</v>
      </c>
      <c r="R188" s="512"/>
      <c r="S188" s="513"/>
      <c r="T188" s="513"/>
      <c r="U188" s="513"/>
      <c r="V188" s="514"/>
      <c r="W188" s="156">
        <v>1447</v>
      </c>
      <c r="X188" s="512"/>
      <c r="Y188" s="513"/>
      <c r="Z188" s="513"/>
      <c r="AA188" s="513"/>
      <c r="AB188" s="514"/>
      <c r="AC188" s="159">
        <v>1448</v>
      </c>
      <c r="AD188" s="512"/>
      <c r="AE188" s="513"/>
      <c r="AF188" s="513"/>
      <c r="AG188" s="513"/>
      <c r="AH188" s="514"/>
      <c r="AI188" s="159">
        <v>1449</v>
      </c>
      <c r="AJ188" s="512"/>
      <c r="AK188" s="513"/>
      <c r="AL188" s="513"/>
      <c r="AM188" s="513"/>
      <c r="AN188" s="514"/>
      <c r="AO188" s="156">
        <v>1508</v>
      </c>
      <c r="AP188" s="512"/>
      <c r="AQ188" s="513"/>
      <c r="AR188" s="513"/>
      <c r="AS188" s="513"/>
      <c r="AT188" s="514"/>
      <c r="AU188" s="159">
        <v>1509</v>
      </c>
      <c r="AV188" s="512"/>
      <c r="AW188" s="513"/>
      <c r="AX188" s="513"/>
      <c r="AY188" s="513"/>
      <c r="AZ188" s="514"/>
      <c r="BA188" s="159">
        <v>1510</v>
      </c>
      <c r="BB188" s="512"/>
      <c r="BC188" s="513"/>
      <c r="BD188" s="513"/>
      <c r="BE188" s="513"/>
      <c r="BF188" s="514"/>
      <c r="BG188" s="159">
        <v>1511</v>
      </c>
      <c r="BH188" s="512"/>
      <c r="BI188" s="513"/>
      <c r="BJ188" s="513"/>
      <c r="BK188" s="513"/>
      <c r="BL188" s="514"/>
      <c r="BM188" s="96" t="s">
        <v>29</v>
      </c>
      <c r="BN188" s="145"/>
      <c r="BO188" s="145"/>
      <c r="BP188" s="145"/>
      <c r="BQ188" s="145"/>
      <c r="BR188" s="145"/>
    </row>
    <row r="189" spans="2:70" ht="15.5" x14ac:dyDescent="0.35">
      <c r="B189" s="145"/>
      <c r="C189" s="507" t="s">
        <v>345</v>
      </c>
      <c r="D189" s="508"/>
      <c r="E189" s="508"/>
      <c r="F189" s="508"/>
      <c r="G189" s="508"/>
      <c r="H189" s="508"/>
      <c r="I189" s="508"/>
      <c r="J189" s="508"/>
      <c r="K189" s="508"/>
      <c r="L189" s="508"/>
      <c r="M189" s="508"/>
      <c r="N189" s="508"/>
      <c r="O189" s="508"/>
      <c r="P189" s="508"/>
      <c r="Q189" s="156">
        <v>1512</v>
      </c>
      <c r="R189" s="512"/>
      <c r="S189" s="513"/>
      <c r="T189" s="513"/>
      <c r="U189" s="513"/>
      <c r="V189" s="514"/>
      <c r="W189" s="156">
        <v>1513</v>
      </c>
      <c r="X189" s="512"/>
      <c r="Y189" s="513"/>
      <c r="Z189" s="513"/>
      <c r="AA189" s="513"/>
      <c r="AB189" s="514"/>
      <c r="AC189" s="200"/>
      <c r="AD189" s="231"/>
      <c r="AE189" s="230"/>
      <c r="AF189" s="230"/>
      <c r="AG189" s="230"/>
      <c r="AH189" s="232"/>
      <c r="AI189" s="200"/>
      <c r="AJ189" s="231"/>
      <c r="AK189" s="230"/>
      <c r="AL189" s="230"/>
      <c r="AM189" s="230"/>
      <c r="AN189" s="232"/>
      <c r="AO189" s="156">
        <v>1514</v>
      </c>
      <c r="AP189" s="512"/>
      <c r="AQ189" s="513"/>
      <c r="AR189" s="513"/>
      <c r="AS189" s="513"/>
      <c r="AT189" s="514"/>
      <c r="AU189" s="200"/>
      <c r="AV189" s="239"/>
      <c r="AW189" s="240"/>
      <c r="AX189" s="240"/>
      <c r="AY189" s="240"/>
      <c r="AZ189" s="241"/>
      <c r="BA189" s="200"/>
      <c r="BB189" s="239"/>
      <c r="BC189" s="240"/>
      <c r="BD189" s="240"/>
      <c r="BE189" s="240"/>
      <c r="BF189" s="241"/>
      <c r="BG189" s="200"/>
      <c r="BH189" s="239"/>
      <c r="BI189" s="240"/>
      <c r="BJ189" s="230"/>
      <c r="BK189" s="230"/>
      <c r="BL189" s="232"/>
      <c r="BM189" s="96" t="s">
        <v>12</v>
      </c>
      <c r="BN189" s="145"/>
      <c r="BO189" s="145"/>
      <c r="BP189" s="145"/>
      <c r="BQ189" s="145"/>
      <c r="BR189" s="145"/>
    </row>
    <row r="190" spans="2:70" ht="15.5" x14ac:dyDescent="0.35">
      <c r="B190" s="145"/>
      <c r="C190" s="507" t="s">
        <v>246</v>
      </c>
      <c r="D190" s="508"/>
      <c r="E190" s="508"/>
      <c r="F190" s="508"/>
      <c r="G190" s="508"/>
      <c r="H190" s="508"/>
      <c r="I190" s="508"/>
      <c r="J190" s="508"/>
      <c r="K190" s="508"/>
      <c r="L190" s="508"/>
      <c r="M190" s="508"/>
      <c r="N190" s="508"/>
      <c r="O190" s="508"/>
      <c r="P190" s="508"/>
      <c r="Q190" s="156">
        <v>1515</v>
      </c>
      <c r="R190" s="512"/>
      <c r="S190" s="513"/>
      <c r="T190" s="513"/>
      <c r="U190" s="513"/>
      <c r="V190" s="514"/>
      <c r="W190" s="156">
        <v>1516</v>
      </c>
      <c r="X190" s="512"/>
      <c r="Y190" s="513"/>
      <c r="Z190" s="513"/>
      <c r="AA190" s="513"/>
      <c r="AB190" s="514"/>
      <c r="AC190" s="159">
        <v>1517</v>
      </c>
      <c r="AD190" s="512"/>
      <c r="AE190" s="513"/>
      <c r="AF190" s="513"/>
      <c r="AG190" s="513"/>
      <c r="AH190" s="514"/>
      <c r="AI190" s="159">
        <v>1518</v>
      </c>
      <c r="AJ190" s="512"/>
      <c r="AK190" s="513"/>
      <c r="AL190" s="513"/>
      <c r="AM190" s="513"/>
      <c r="AN190" s="514"/>
      <c r="AO190" s="156">
        <v>1519</v>
      </c>
      <c r="AP190" s="512"/>
      <c r="AQ190" s="513"/>
      <c r="AR190" s="513"/>
      <c r="AS190" s="513"/>
      <c r="AT190" s="514"/>
      <c r="AU190" s="159">
        <v>1520</v>
      </c>
      <c r="AV190" s="512"/>
      <c r="AW190" s="513"/>
      <c r="AX190" s="513"/>
      <c r="AY190" s="513"/>
      <c r="AZ190" s="514"/>
      <c r="BA190" s="159">
        <v>1521</v>
      </c>
      <c r="BB190" s="512"/>
      <c r="BC190" s="513"/>
      <c r="BD190" s="513"/>
      <c r="BE190" s="513"/>
      <c r="BF190" s="514"/>
      <c r="BG190" s="159">
        <v>1522</v>
      </c>
      <c r="BH190" s="512"/>
      <c r="BI190" s="513"/>
      <c r="BJ190" s="513"/>
      <c r="BK190" s="513"/>
      <c r="BL190" s="514"/>
      <c r="BM190" s="96" t="s">
        <v>12</v>
      </c>
      <c r="BN190" s="145"/>
      <c r="BO190" s="145"/>
      <c r="BP190" s="145"/>
      <c r="BQ190" s="145"/>
      <c r="BR190" s="145"/>
    </row>
    <row r="191" spans="2:70" ht="15.5" x14ac:dyDescent="0.35">
      <c r="B191" s="145"/>
      <c r="C191" s="507" t="s">
        <v>235</v>
      </c>
      <c r="D191" s="508"/>
      <c r="E191" s="508"/>
      <c r="F191" s="508"/>
      <c r="G191" s="508"/>
      <c r="H191" s="508"/>
      <c r="I191" s="508"/>
      <c r="J191" s="508"/>
      <c r="K191" s="508"/>
      <c r="L191" s="508"/>
      <c r="M191" s="508"/>
      <c r="N191" s="508"/>
      <c r="O191" s="508"/>
      <c r="P191" s="508"/>
      <c r="Q191" s="156">
        <v>1523</v>
      </c>
      <c r="R191" s="512"/>
      <c r="S191" s="513"/>
      <c r="T191" s="513"/>
      <c r="U191" s="513"/>
      <c r="V191" s="514"/>
      <c r="W191" s="156">
        <v>1524</v>
      </c>
      <c r="X191" s="512"/>
      <c r="Y191" s="513"/>
      <c r="Z191" s="513"/>
      <c r="AA191" s="513"/>
      <c r="AB191" s="514"/>
      <c r="AC191" s="159">
        <v>1525</v>
      </c>
      <c r="AD191" s="512"/>
      <c r="AE191" s="513"/>
      <c r="AF191" s="513"/>
      <c r="AG191" s="513"/>
      <c r="AH191" s="514"/>
      <c r="AI191" s="159">
        <v>1526</v>
      </c>
      <c r="AJ191" s="512"/>
      <c r="AK191" s="513"/>
      <c r="AL191" s="513"/>
      <c r="AM191" s="513"/>
      <c r="AN191" s="514"/>
      <c r="AO191" s="156">
        <v>1527</v>
      </c>
      <c r="AP191" s="512"/>
      <c r="AQ191" s="513"/>
      <c r="AR191" s="513"/>
      <c r="AS191" s="513"/>
      <c r="AT191" s="514"/>
      <c r="AU191" s="159">
        <v>1528</v>
      </c>
      <c r="AV191" s="512"/>
      <c r="AW191" s="513"/>
      <c r="AX191" s="513"/>
      <c r="AY191" s="513"/>
      <c r="AZ191" s="514"/>
      <c r="BA191" s="159">
        <v>1529</v>
      </c>
      <c r="BB191" s="512"/>
      <c r="BC191" s="513"/>
      <c r="BD191" s="513"/>
      <c r="BE191" s="513"/>
      <c r="BF191" s="514"/>
      <c r="BG191" s="159">
        <v>1530</v>
      </c>
      <c r="BH191" s="512"/>
      <c r="BI191" s="513"/>
      <c r="BJ191" s="513"/>
      <c r="BK191" s="513"/>
      <c r="BL191" s="514"/>
      <c r="BM191" s="96" t="s">
        <v>12</v>
      </c>
      <c r="BN191" s="145"/>
      <c r="BO191" s="145"/>
      <c r="BP191" s="145"/>
      <c r="BQ191" s="145"/>
      <c r="BR191" s="145"/>
    </row>
    <row r="192" spans="2:70" ht="15.5" x14ac:dyDescent="0.35">
      <c r="B192" s="145"/>
      <c r="C192" s="507" t="s">
        <v>236</v>
      </c>
      <c r="D192" s="508"/>
      <c r="E192" s="508"/>
      <c r="F192" s="508"/>
      <c r="G192" s="508"/>
      <c r="H192" s="508"/>
      <c r="I192" s="508"/>
      <c r="J192" s="508"/>
      <c r="K192" s="508"/>
      <c r="L192" s="508"/>
      <c r="M192" s="508"/>
      <c r="N192" s="508"/>
      <c r="O192" s="508"/>
      <c r="P192" s="508"/>
      <c r="Q192" s="156">
        <v>1531</v>
      </c>
      <c r="R192" s="512"/>
      <c r="S192" s="513"/>
      <c r="T192" s="513"/>
      <c r="U192" s="513"/>
      <c r="V192" s="514"/>
      <c r="W192" s="156">
        <v>1532</v>
      </c>
      <c r="X192" s="512"/>
      <c r="Y192" s="513"/>
      <c r="Z192" s="513"/>
      <c r="AA192" s="513"/>
      <c r="AB192" s="514"/>
      <c r="AC192" s="159">
        <v>1533</v>
      </c>
      <c r="AD192" s="512"/>
      <c r="AE192" s="513"/>
      <c r="AF192" s="513"/>
      <c r="AG192" s="513"/>
      <c r="AH192" s="514"/>
      <c r="AI192" s="159">
        <v>1534</v>
      </c>
      <c r="AJ192" s="512"/>
      <c r="AK192" s="513"/>
      <c r="AL192" s="513"/>
      <c r="AM192" s="513"/>
      <c r="AN192" s="514"/>
      <c r="AO192" s="156">
        <v>1535</v>
      </c>
      <c r="AP192" s="512"/>
      <c r="AQ192" s="513"/>
      <c r="AR192" s="513"/>
      <c r="AS192" s="513"/>
      <c r="AT192" s="514"/>
      <c r="AU192" s="159">
        <v>1536</v>
      </c>
      <c r="AV192" s="512"/>
      <c r="AW192" s="513"/>
      <c r="AX192" s="513"/>
      <c r="AY192" s="513"/>
      <c r="AZ192" s="514"/>
      <c r="BA192" s="159">
        <v>1537</v>
      </c>
      <c r="BB192" s="512"/>
      <c r="BC192" s="513"/>
      <c r="BD192" s="513"/>
      <c r="BE192" s="513"/>
      <c r="BF192" s="514"/>
      <c r="BG192" s="159">
        <v>1538</v>
      </c>
      <c r="BH192" s="512"/>
      <c r="BI192" s="513"/>
      <c r="BJ192" s="513"/>
      <c r="BK192" s="513"/>
      <c r="BL192" s="514"/>
      <c r="BM192" s="96" t="s">
        <v>29</v>
      </c>
      <c r="BN192" s="145"/>
      <c r="BO192" s="145"/>
      <c r="BP192" s="145"/>
      <c r="BQ192" s="145"/>
      <c r="BR192" s="145"/>
    </row>
    <row r="193" spans="2:70" ht="15.5" x14ac:dyDescent="0.35">
      <c r="B193" s="145"/>
      <c r="C193" s="507" t="s">
        <v>346</v>
      </c>
      <c r="D193" s="508"/>
      <c r="E193" s="508"/>
      <c r="F193" s="508"/>
      <c r="G193" s="508"/>
      <c r="H193" s="508"/>
      <c r="I193" s="508"/>
      <c r="J193" s="508"/>
      <c r="K193" s="508"/>
      <c r="L193" s="508"/>
      <c r="M193" s="508"/>
      <c r="N193" s="508"/>
      <c r="O193" s="508"/>
      <c r="P193" s="508"/>
      <c r="Q193" s="156">
        <v>1539</v>
      </c>
      <c r="R193" s="512"/>
      <c r="S193" s="513"/>
      <c r="T193" s="513"/>
      <c r="U193" s="513"/>
      <c r="V193" s="514"/>
      <c r="W193" s="156">
        <v>1540</v>
      </c>
      <c r="X193" s="512"/>
      <c r="Y193" s="513"/>
      <c r="Z193" s="513"/>
      <c r="AA193" s="513"/>
      <c r="AB193" s="514"/>
      <c r="AC193" s="159">
        <v>1541</v>
      </c>
      <c r="AD193" s="512"/>
      <c r="AE193" s="513"/>
      <c r="AF193" s="513"/>
      <c r="AG193" s="513"/>
      <c r="AH193" s="514"/>
      <c r="AI193" s="159">
        <v>1542</v>
      </c>
      <c r="AJ193" s="512"/>
      <c r="AK193" s="513"/>
      <c r="AL193" s="513"/>
      <c r="AM193" s="513"/>
      <c r="AN193" s="514"/>
      <c r="AO193" s="156">
        <v>1543</v>
      </c>
      <c r="AP193" s="512"/>
      <c r="AQ193" s="513"/>
      <c r="AR193" s="513"/>
      <c r="AS193" s="513"/>
      <c r="AT193" s="514"/>
      <c r="AU193" s="159">
        <v>1544</v>
      </c>
      <c r="AV193" s="512"/>
      <c r="AW193" s="513"/>
      <c r="AX193" s="513"/>
      <c r="AY193" s="513"/>
      <c r="AZ193" s="514"/>
      <c r="BA193" s="159">
        <v>1547</v>
      </c>
      <c r="BB193" s="512"/>
      <c r="BC193" s="513"/>
      <c r="BD193" s="513"/>
      <c r="BE193" s="513"/>
      <c r="BF193" s="514"/>
      <c r="BG193" s="159">
        <v>1548</v>
      </c>
      <c r="BH193" s="512"/>
      <c r="BI193" s="513"/>
      <c r="BJ193" s="513"/>
      <c r="BK193" s="513"/>
      <c r="BL193" s="514"/>
      <c r="BM193" s="96" t="s">
        <v>29</v>
      </c>
      <c r="BN193" s="145"/>
      <c r="BO193" s="145"/>
      <c r="BP193" s="145"/>
      <c r="BQ193" s="145"/>
      <c r="BR193" s="145"/>
    </row>
    <row r="194" spans="2:70" ht="15.5" x14ac:dyDescent="0.35">
      <c r="B194" s="145"/>
      <c r="C194" s="507" t="s">
        <v>347</v>
      </c>
      <c r="D194" s="508"/>
      <c r="E194" s="508"/>
      <c r="F194" s="508"/>
      <c r="G194" s="508"/>
      <c r="H194" s="508"/>
      <c r="I194" s="508"/>
      <c r="J194" s="508"/>
      <c r="K194" s="508"/>
      <c r="L194" s="508"/>
      <c r="M194" s="508"/>
      <c r="N194" s="508"/>
      <c r="O194" s="508"/>
      <c r="P194" s="508"/>
      <c r="Q194" s="156">
        <v>1549</v>
      </c>
      <c r="R194" s="512"/>
      <c r="S194" s="513"/>
      <c r="T194" s="513"/>
      <c r="U194" s="513"/>
      <c r="V194" s="514"/>
      <c r="W194" s="156">
        <v>1550</v>
      </c>
      <c r="X194" s="512"/>
      <c r="Y194" s="513"/>
      <c r="Z194" s="513"/>
      <c r="AA194" s="513"/>
      <c r="AB194" s="514"/>
      <c r="AC194" s="159">
        <v>1551</v>
      </c>
      <c r="AD194" s="512"/>
      <c r="AE194" s="513"/>
      <c r="AF194" s="513"/>
      <c r="AG194" s="513"/>
      <c r="AH194" s="514"/>
      <c r="AI194" s="159">
        <v>1552</v>
      </c>
      <c r="AJ194" s="512"/>
      <c r="AK194" s="513"/>
      <c r="AL194" s="513"/>
      <c r="AM194" s="513"/>
      <c r="AN194" s="514"/>
      <c r="AO194" s="156">
        <v>1553</v>
      </c>
      <c r="AP194" s="512"/>
      <c r="AQ194" s="513"/>
      <c r="AR194" s="513"/>
      <c r="AS194" s="513"/>
      <c r="AT194" s="514"/>
      <c r="AU194" s="159">
        <v>1554</v>
      </c>
      <c r="AV194" s="512"/>
      <c r="AW194" s="513"/>
      <c r="AX194" s="513"/>
      <c r="AY194" s="513"/>
      <c r="AZ194" s="514"/>
      <c r="BA194" s="159">
        <v>1555</v>
      </c>
      <c r="BB194" s="512"/>
      <c r="BC194" s="513"/>
      <c r="BD194" s="513"/>
      <c r="BE194" s="513"/>
      <c r="BF194" s="514"/>
      <c r="BG194" s="159">
        <v>1556</v>
      </c>
      <c r="BH194" s="512"/>
      <c r="BI194" s="513"/>
      <c r="BJ194" s="513"/>
      <c r="BK194" s="513"/>
      <c r="BL194" s="514"/>
      <c r="BM194" s="96" t="s">
        <v>29</v>
      </c>
      <c r="BN194" s="145"/>
      <c r="BO194" s="145"/>
      <c r="BP194" s="145"/>
      <c r="BQ194" s="145"/>
      <c r="BR194" s="145"/>
    </row>
    <row r="195" spans="2:70" ht="15.5" x14ac:dyDescent="0.35">
      <c r="B195" s="145"/>
      <c r="C195" s="507" t="s">
        <v>348</v>
      </c>
      <c r="D195" s="508"/>
      <c r="E195" s="508"/>
      <c r="F195" s="508"/>
      <c r="G195" s="508"/>
      <c r="H195" s="508"/>
      <c r="I195" s="508"/>
      <c r="J195" s="508"/>
      <c r="K195" s="508"/>
      <c r="L195" s="508"/>
      <c r="M195" s="508"/>
      <c r="N195" s="508"/>
      <c r="O195" s="508"/>
      <c r="P195" s="508"/>
      <c r="Q195" s="156">
        <v>1557</v>
      </c>
      <c r="R195" s="512"/>
      <c r="S195" s="513"/>
      <c r="T195" s="513"/>
      <c r="U195" s="513"/>
      <c r="V195" s="514"/>
      <c r="W195" s="156">
        <v>1558</v>
      </c>
      <c r="X195" s="512"/>
      <c r="Y195" s="513"/>
      <c r="Z195" s="513"/>
      <c r="AA195" s="513"/>
      <c r="AB195" s="514"/>
      <c r="AC195" s="200"/>
      <c r="AD195" s="233"/>
      <c r="AE195" s="234"/>
      <c r="AF195" s="234"/>
      <c r="AG195" s="234"/>
      <c r="AH195" s="235"/>
      <c r="AI195" s="200"/>
      <c r="AJ195" s="236"/>
      <c r="AK195" s="234"/>
      <c r="AL195" s="234"/>
      <c r="AM195" s="234"/>
      <c r="AN195" s="235"/>
      <c r="AO195" s="156">
        <v>1559</v>
      </c>
      <c r="AP195" s="512"/>
      <c r="AQ195" s="513"/>
      <c r="AR195" s="513"/>
      <c r="AS195" s="513"/>
      <c r="AT195" s="514"/>
      <c r="AU195" s="159">
        <v>1560</v>
      </c>
      <c r="AV195" s="512"/>
      <c r="AW195" s="513"/>
      <c r="AX195" s="513"/>
      <c r="AY195" s="513"/>
      <c r="AZ195" s="514"/>
      <c r="BA195" s="159">
        <v>1561</v>
      </c>
      <c r="BB195" s="512"/>
      <c r="BC195" s="513"/>
      <c r="BD195" s="513"/>
      <c r="BE195" s="513"/>
      <c r="BF195" s="514"/>
      <c r="BG195" s="159">
        <v>1562</v>
      </c>
      <c r="BH195" s="512"/>
      <c r="BI195" s="513"/>
      <c r="BJ195" s="513"/>
      <c r="BK195" s="513"/>
      <c r="BL195" s="514"/>
      <c r="BM195" s="96" t="s">
        <v>29</v>
      </c>
      <c r="BN195" s="145"/>
      <c r="BO195" s="145"/>
      <c r="BP195" s="145"/>
      <c r="BQ195" s="145"/>
      <c r="BR195" s="145"/>
    </row>
    <row r="196" spans="2:70" ht="15.5" x14ac:dyDescent="0.35">
      <c r="B196" s="145"/>
      <c r="C196" s="507" t="s">
        <v>237</v>
      </c>
      <c r="D196" s="508"/>
      <c r="E196" s="508"/>
      <c r="F196" s="508"/>
      <c r="G196" s="508"/>
      <c r="H196" s="508"/>
      <c r="I196" s="508"/>
      <c r="J196" s="508"/>
      <c r="K196" s="508"/>
      <c r="L196" s="508"/>
      <c r="M196" s="508"/>
      <c r="N196" s="508"/>
      <c r="O196" s="508"/>
      <c r="P196" s="508"/>
      <c r="Q196" s="156">
        <v>1563</v>
      </c>
      <c r="R196" s="767">
        <f>MAX(+R184+R187+R189+R190+R191-R185-R188-R192-R193-R194-R195,0)</f>
        <v>0</v>
      </c>
      <c r="S196" s="768"/>
      <c r="T196" s="768"/>
      <c r="U196" s="768"/>
      <c r="V196" s="769"/>
      <c r="W196" s="156">
        <v>1564</v>
      </c>
      <c r="X196" s="767">
        <f>MAX(+X184+X187+X189+X190+X191-X185-X188-X192-X193-X194-X195,0)</f>
        <v>0</v>
      </c>
      <c r="Y196" s="768"/>
      <c r="Z196" s="768"/>
      <c r="AA196" s="768"/>
      <c r="AB196" s="769"/>
      <c r="AC196" s="156">
        <v>1565</v>
      </c>
      <c r="AD196" s="767">
        <f>MAX(+AD184+AD187+AD190+AD191-AD185-AD188-AD192-AD193-AD194,0)</f>
        <v>0</v>
      </c>
      <c r="AE196" s="768"/>
      <c r="AF196" s="768"/>
      <c r="AG196" s="768"/>
      <c r="AH196" s="769"/>
      <c r="AI196" s="156">
        <v>1566</v>
      </c>
      <c r="AJ196" s="767">
        <f>MAX(+AJ184+AJ187+AJ190+AJ191-AJ185-AJ188-AJ192-AJ193-AJ194,0)</f>
        <v>0</v>
      </c>
      <c r="AK196" s="768"/>
      <c r="AL196" s="768"/>
      <c r="AM196" s="768"/>
      <c r="AN196" s="769"/>
      <c r="AO196" s="156">
        <v>1567</v>
      </c>
      <c r="AP196" s="767">
        <f>MAX(+AP184+AP187+AP189+AP190+AP191-AP188-AP192-AP193-AP194-AP195,0)</f>
        <v>0</v>
      </c>
      <c r="AQ196" s="768"/>
      <c r="AR196" s="768"/>
      <c r="AS196" s="768"/>
      <c r="AT196" s="769"/>
      <c r="AU196" s="159">
        <v>1568</v>
      </c>
      <c r="AV196" s="767">
        <f>MAX(+AV184+AV187+AV190+AV191-AV186-AV188-AV192-AV193-AV194-AV195,0)</f>
        <v>0</v>
      </c>
      <c r="AW196" s="768"/>
      <c r="AX196" s="768"/>
      <c r="AY196" s="768"/>
      <c r="AZ196" s="769"/>
      <c r="BA196" s="159">
        <v>1569</v>
      </c>
      <c r="BB196" s="767">
        <f>MAX(+BB184+BB187+BB190+BB191-BB186-BB188-BB192-BB193-BB194-BB195,0)</f>
        <v>0</v>
      </c>
      <c r="BC196" s="768"/>
      <c r="BD196" s="768"/>
      <c r="BE196" s="768"/>
      <c r="BF196" s="769"/>
      <c r="BG196" s="159">
        <v>1570</v>
      </c>
      <c r="BH196" s="767">
        <f>MAX(+BH184+BH187+BH190+BH191-BH188-BH192-BH193-BH194-BH195,0)</f>
        <v>0</v>
      </c>
      <c r="BI196" s="768"/>
      <c r="BJ196" s="768"/>
      <c r="BK196" s="768"/>
      <c r="BL196" s="769"/>
      <c r="BM196" s="96" t="s">
        <v>30</v>
      </c>
      <c r="BN196" s="145"/>
      <c r="BO196" s="145"/>
      <c r="BP196" s="145"/>
      <c r="BQ196" s="145"/>
      <c r="BR196" s="145"/>
    </row>
    <row r="197" spans="2:70" ht="16" thickBot="1" x14ac:dyDescent="0.4">
      <c r="B197" s="145"/>
      <c r="C197" s="521" t="s">
        <v>324</v>
      </c>
      <c r="D197" s="522"/>
      <c r="E197" s="522"/>
      <c r="F197" s="522"/>
      <c r="G197" s="522"/>
      <c r="H197" s="522"/>
      <c r="I197" s="522"/>
      <c r="J197" s="522"/>
      <c r="K197" s="522"/>
      <c r="L197" s="522"/>
      <c r="M197" s="522"/>
      <c r="N197" s="522"/>
      <c r="O197" s="522"/>
      <c r="P197" s="522"/>
      <c r="Q197" s="201">
        <v>1368</v>
      </c>
      <c r="R197" s="784">
        <f>MIN(+R184+R187+R189+R190+R191-R185-R188-R192-R193-R194-R195,0)*-1</f>
        <v>0</v>
      </c>
      <c r="S197" s="785"/>
      <c r="T197" s="785"/>
      <c r="U197" s="785"/>
      <c r="V197" s="786"/>
      <c r="W197" s="194">
        <v>1371</v>
      </c>
      <c r="X197" s="784">
        <f>MIN(+X184+X187+X189+X190+X191-X185-X188-X192-X193-X194-X195,0)*-1</f>
        <v>0</v>
      </c>
      <c r="Y197" s="785"/>
      <c r="Z197" s="785"/>
      <c r="AA197" s="785"/>
      <c r="AB197" s="786"/>
      <c r="AC197" s="194">
        <v>1571</v>
      </c>
      <c r="AD197" s="784">
        <f>MIN(+AD184+AD187+AD190+AD191-AD185-AD188-AD192-AD193-AD194,0)*-1</f>
        <v>0</v>
      </c>
      <c r="AE197" s="785"/>
      <c r="AF197" s="785"/>
      <c r="AG197" s="785"/>
      <c r="AH197" s="786"/>
      <c r="AI197" s="194">
        <v>1572</v>
      </c>
      <c r="AJ197" s="784">
        <f>MIN(+AJ184+AJ187+AJ190+AJ191-AJ185-AJ188-AJ192-AJ193-AJ194,0)*-1</f>
        <v>0</v>
      </c>
      <c r="AK197" s="785"/>
      <c r="AL197" s="785"/>
      <c r="AM197" s="785"/>
      <c r="AN197" s="786"/>
      <c r="AO197" s="202"/>
      <c r="AP197" s="203"/>
      <c r="AQ197" s="204"/>
      <c r="AR197" s="204"/>
      <c r="AS197" s="204"/>
      <c r="AT197" s="204"/>
      <c r="AU197" s="202"/>
      <c r="AV197" s="202"/>
      <c r="AW197" s="204"/>
      <c r="AX197" s="204"/>
      <c r="AY197" s="204"/>
      <c r="AZ197" s="205"/>
      <c r="BA197" s="202"/>
      <c r="BB197" s="242"/>
      <c r="BC197" s="243"/>
      <c r="BD197" s="243"/>
      <c r="BE197" s="243"/>
      <c r="BF197" s="244"/>
      <c r="BG197" s="202"/>
      <c r="BH197" s="242"/>
      <c r="BI197" s="243"/>
      <c r="BJ197" s="243"/>
      <c r="BK197" s="243"/>
      <c r="BL197" s="244"/>
      <c r="BM197" s="206" t="s">
        <v>30</v>
      </c>
      <c r="BN197" s="145"/>
      <c r="BO197" s="145"/>
      <c r="BP197" s="145"/>
      <c r="BQ197" s="145"/>
      <c r="BR197" s="145"/>
    </row>
    <row r="198" spans="2:70" ht="15" customHeight="1" x14ac:dyDescent="0.3">
      <c r="B198" s="145"/>
      <c r="C198" s="207"/>
      <c r="D198" s="208"/>
      <c r="E198" s="208"/>
      <c r="F198" s="208"/>
      <c r="G198" s="208"/>
      <c r="H198" s="208"/>
      <c r="I198" s="208"/>
      <c r="J198" s="208"/>
      <c r="K198" s="209"/>
      <c r="L198" s="210"/>
      <c r="M198" s="210"/>
      <c r="N198" s="210"/>
      <c r="O198" s="210"/>
      <c r="P198" s="210"/>
      <c r="Q198" s="211"/>
      <c r="R198" s="145"/>
      <c r="S198" s="145"/>
      <c r="T198" s="212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</row>
    <row r="199" spans="2:70" ht="15" customHeight="1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</row>
    <row r="200" spans="2:70" ht="15" customHeight="1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2"/>
      <c r="S200" s="142"/>
      <c r="T200" s="142"/>
      <c r="U200" s="142"/>
      <c r="V200" s="142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</row>
    <row r="201" spans="2:70" ht="15" customHeight="1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2"/>
      <c r="S201" s="142"/>
      <c r="T201" s="142"/>
      <c r="U201" s="142"/>
      <c r="V201" s="142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</row>
    <row r="202" spans="2:70" ht="15" customHeight="1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213"/>
      <c r="S202" s="213"/>
      <c r="T202" s="213"/>
      <c r="U202" s="213"/>
      <c r="V202" s="213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</row>
    <row r="203" spans="2:70" ht="15" customHeight="1" x14ac:dyDescent="0.3"/>
    <row r="204" spans="2:70" ht="15" customHeight="1" x14ac:dyDescent="0.3"/>
    <row r="205" spans="2:70" ht="15" customHeight="1" x14ac:dyDescent="0.3"/>
    <row r="206" spans="2:70" ht="15" customHeight="1" x14ac:dyDescent="0.3"/>
    <row r="207" spans="2:70" ht="15" customHeight="1" x14ac:dyDescent="0.3"/>
    <row r="208" spans="2:70" ht="15" customHeight="1" x14ac:dyDescent="0.3"/>
    <row r="209" ht="15" customHeight="1" x14ac:dyDescent="0.3"/>
    <row r="210" ht="21.75" customHeight="1" x14ac:dyDescent="0.3"/>
    <row r="211" ht="15" customHeight="1" x14ac:dyDescent="0.3"/>
    <row r="212" ht="22.5" customHeight="1" x14ac:dyDescent="0.3"/>
    <row r="213" ht="21.75" customHeight="1" x14ac:dyDescent="0.3"/>
    <row r="214" ht="15" customHeight="1" x14ac:dyDescent="0.3"/>
    <row r="215" ht="22.5" customHeight="1" x14ac:dyDescent="0.3"/>
    <row r="216" ht="21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.75" customHeight="1" x14ac:dyDescent="0.3"/>
    <row r="222" ht="15.7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30" ht="15" customHeight="1" x14ac:dyDescent="0.3"/>
    <row r="232" ht="15" customHeight="1" x14ac:dyDescent="0.3"/>
    <row r="233" ht="15.75" customHeight="1" x14ac:dyDescent="0.3"/>
    <row r="234" ht="15" customHeight="1" x14ac:dyDescent="0.3"/>
    <row r="235" ht="15.75" customHeight="1" x14ac:dyDescent="0.3"/>
    <row r="236" ht="15" customHeight="1" x14ac:dyDescent="0.3"/>
    <row r="237" ht="15.75" customHeight="1" x14ac:dyDescent="0.3"/>
    <row r="238" ht="15.75" customHeight="1" x14ac:dyDescent="0.3"/>
    <row r="240" ht="16.5" customHeight="1" x14ac:dyDescent="0.3"/>
    <row r="259" ht="20.25" customHeight="1" x14ac:dyDescent="0.3"/>
    <row r="260" ht="22.5" customHeight="1" x14ac:dyDescent="0.3"/>
  </sheetData>
  <dataConsolidate/>
  <mergeCells count="707">
    <mergeCell ref="AH13:AI18"/>
    <mergeCell ref="X178:AB178"/>
    <mergeCell ref="R122:V122"/>
    <mergeCell ref="X122:AB122"/>
    <mergeCell ref="AD122:AH122"/>
    <mergeCell ref="AI122:AN122"/>
    <mergeCell ref="R123:V123"/>
    <mergeCell ref="X123:AB123"/>
    <mergeCell ref="AD123:AH123"/>
    <mergeCell ref="AJ123:AN123"/>
    <mergeCell ref="Y20:AO21"/>
    <mergeCell ref="Y33:AO34"/>
    <mergeCell ref="Y58:AO59"/>
    <mergeCell ref="Y22:AH22"/>
    <mergeCell ref="Y23:AH23"/>
    <mergeCell ref="Y24:AH24"/>
    <mergeCell ref="Y25:AH25"/>
    <mergeCell ref="Y26:AH26"/>
    <mergeCell ref="Y27:AH27"/>
    <mergeCell ref="AJ70:AN70"/>
    <mergeCell ref="AJ117:AN117"/>
    <mergeCell ref="R118:V118"/>
    <mergeCell ref="R85:V85"/>
    <mergeCell ref="R36:V36"/>
    <mergeCell ref="R38:V38"/>
    <mergeCell ref="R74:V74"/>
    <mergeCell ref="R75:V75"/>
    <mergeCell ref="Y44:AH44"/>
    <mergeCell ref="R58:V58"/>
    <mergeCell ref="R59:V59"/>
    <mergeCell ref="R53:V53"/>
    <mergeCell ref="R54:V54"/>
    <mergeCell ref="R55:V55"/>
    <mergeCell ref="R70:V70"/>
    <mergeCell ref="R71:V71"/>
    <mergeCell ref="R72:V72"/>
    <mergeCell ref="R73:V73"/>
    <mergeCell ref="AC128:AH129"/>
    <mergeCell ref="Q150:V151"/>
    <mergeCell ref="W150:AB151"/>
    <mergeCell ref="R152:V152"/>
    <mergeCell ref="AD131:AH131"/>
    <mergeCell ref="AD136:AH136"/>
    <mergeCell ref="AD137:AH137"/>
    <mergeCell ref="AD138:AH138"/>
    <mergeCell ref="AD134:AH134"/>
    <mergeCell ref="AD135:AH135"/>
    <mergeCell ref="R132:V132"/>
    <mergeCell ref="X132:AB132"/>
    <mergeCell ref="AD132:AH132"/>
    <mergeCell ref="R133:V133"/>
    <mergeCell ref="X133:AB133"/>
    <mergeCell ref="AD133:AH133"/>
    <mergeCell ref="AD130:AH130"/>
    <mergeCell ref="R131:V131"/>
    <mergeCell ref="X131:AB131"/>
    <mergeCell ref="C149:AI149"/>
    <mergeCell ref="C150:P151"/>
    <mergeCell ref="C152:P152"/>
    <mergeCell ref="AI128:AI129"/>
    <mergeCell ref="R130:V130"/>
    <mergeCell ref="AJ119:AN119"/>
    <mergeCell ref="R120:V120"/>
    <mergeCell ref="X120:AB120"/>
    <mergeCell ref="AD120:AH120"/>
    <mergeCell ref="AJ120:AN120"/>
    <mergeCell ref="R121:V121"/>
    <mergeCell ref="X121:AB121"/>
    <mergeCell ref="AD121:AH121"/>
    <mergeCell ref="AI121:AN121"/>
    <mergeCell ref="AD119:AH119"/>
    <mergeCell ref="R60:V60"/>
    <mergeCell ref="R61:V61"/>
    <mergeCell ref="R63:V63"/>
    <mergeCell ref="Q115:V116"/>
    <mergeCell ref="W115:AB116"/>
    <mergeCell ref="X152:AB152"/>
    <mergeCell ref="R134:V134"/>
    <mergeCell ref="X134:AB134"/>
    <mergeCell ref="R119:V119"/>
    <mergeCell ref="X119:AB119"/>
    <mergeCell ref="C137:AB137"/>
    <mergeCell ref="C138:AB138"/>
    <mergeCell ref="C110:P110"/>
    <mergeCell ref="C111:P111"/>
    <mergeCell ref="Q128:V129"/>
    <mergeCell ref="W128:AB129"/>
    <mergeCell ref="C125:AI126"/>
    <mergeCell ref="X130:AB130"/>
    <mergeCell ref="AC115:AN115"/>
    <mergeCell ref="AC116:AH116"/>
    <mergeCell ref="AI116:AN116"/>
    <mergeCell ref="R117:V117"/>
    <mergeCell ref="X117:AB117"/>
    <mergeCell ref="AD117:AH117"/>
    <mergeCell ref="R100:V100"/>
    <mergeCell ref="C99:P99"/>
    <mergeCell ref="C100:P100"/>
    <mergeCell ref="C101:P101"/>
    <mergeCell ref="C102:P102"/>
    <mergeCell ref="R106:V106"/>
    <mergeCell ref="R160:V160"/>
    <mergeCell ref="X160:AB160"/>
    <mergeCell ref="R108:V108"/>
    <mergeCell ref="R109:V109"/>
    <mergeCell ref="R110:V110"/>
    <mergeCell ref="R111:V111"/>
    <mergeCell ref="R153:V153"/>
    <mergeCell ref="X153:AB153"/>
    <mergeCell ref="AT16:AV18"/>
    <mergeCell ref="AT13:AV15"/>
    <mergeCell ref="AE15:AE18"/>
    <mergeCell ref="N16:P18"/>
    <mergeCell ref="Q16:Q18"/>
    <mergeCell ref="R16:U18"/>
    <mergeCell ref="AP16:AS18"/>
    <mergeCell ref="F15:J18"/>
    <mergeCell ref="K15:K18"/>
    <mergeCell ref="L15:L18"/>
    <mergeCell ref="V15:X18"/>
    <mergeCell ref="Y15:Y18"/>
    <mergeCell ref="Z15:Z18"/>
    <mergeCell ref="AF13:AG18"/>
    <mergeCell ref="AP13:AS15"/>
    <mergeCell ref="N14:P15"/>
    <mergeCell ref="Q14:Q15"/>
    <mergeCell ref="R14:U15"/>
    <mergeCell ref="AA15:AB18"/>
    <mergeCell ref="AC15:AD18"/>
    <mergeCell ref="V13:X14"/>
    <mergeCell ref="Y13:Y14"/>
    <mergeCell ref="Z13:Z14"/>
    <mergeCell ref="AJ13:AO15"/>
    <mergeCell ref="AD7:AF7"/>
    <mergeCell ref="R197:V197"/>
    <mergeCell ref="X197:AB197"/>
    <mergeCell ref="AD197:AH197"/>
    <mergeCell ref="AJ197:AN197"/>
    <mergeCell ref="C6:AV6"/>
    <mergeCell ref="AG7:AK7"/>
    <mergeCell ref="AL7:AP7"/>
    <mergeCell ref="AQ7:AV7"/>
    <mergeCell ref="AL10:AV10"/>
    <mergeCell ref="R96:V96"/>
    <mergeCell ref="R97:V97"/>
    <mergeCell ref="AA13:AB14"/>
    <mergeCell ref="AC13:AD14"/>
    <mergeCell ref="AE13:AE14"/>
    <mergeCell ref="Y12:AB12"/>
    <mergeCell ref="AC12:AG12"/>
    <mergeCell ref="AH12:AV12"/>
    <mergeCell ref="C13:C18"/>
    <mergeCell ref="D13:E18"/>
    <mergeCell ref="F13:J14"/>
    <mergeCell ref="K13:K14"/>
    <mergeCell ref="F12:G12"/>
    <mergeCell ref="H12:L12"/>
    <mergeCell ref="R194:V194"/>
    <mergeCell ref="X194:AB194"/>
    <mergeCell ref="AD194:AH194"/>
    <mergeCell ref="AJ194:AN194"/>
    <mergeCell ref="AP194:AT194"/>
    <mergeCell ref="AV194:AZ194"/>
    <mergeCell ref="BB194:BF194"/>
    <mergeCell ref="BH194:BL194"/>
    <mergeCell ref="D8:Z8"/>
    <mergeCell ref="AA8:AE8"/>
    <mergeCell ref="AF8:AK8"/>
    <mergeCell ref="AL8:AV8"/>
    <mergeCell ref="C9:Z9"/>
    <mergeCell ref="AA9:AE9"/>
    <mergeCell ref="AF9:AK9"/>
    <mergeCell ref="AL9:AV9"/>
    <mergeCell ref="L13:L14"/>
    <mergeCell ref="N13:P13"/>
    <mergeCell ref="R13:U13"/>
    <mergeCell ref="C11:O11"/>
    <mergeCell ref="P11:X11"/>
    <mergeCell ref="Y11:AJ11"/>
    <mergeCell ref="AK11:AV11"/>
    <mergeCell ref="C12:E12"/>
    <mergeCell ref="BH195:BL195"/>
    <mergeCell ref="R196:V196"/>
    <mergeCell ref="X196:AB196"/>
    <mergeCell ref="AD196:AH196"/>
    <mergeCell ref="AJ196:AN196"/>
    <mergeCell ref="AP196:AT196"/>
    <mergeCell ref="AV196:AZ196"/>
    <mergeCell ref="BB196:BF196"/>
    <mergeCell ref="BH196:BL196"/>
    <mergeCell ref="R195:V195"/>
    <mergeCell ref="X195:AB195"/>
    <mergeCell ref="AP195:AT195"/>
    <mergeCell ref="AV195:AZ195"/>
    <mergeCell ref="BB195:BF195"/>
    <mergeCell ref="BB192:BF192"/>
    <mergeCell ref="BH192:BL192"/>
    <mergeCell ref="R193:V193"/>
    <mergeCell ref="X193:AB193"/>
    <mergeCell ref="AD193:AH193"/>
    <mergeCell ref="AJ193:AN193"/>
    <mergeCell ref="AP193:AT193"/>
    <mergeCell ref="AV193:AZ193"/>
    <mergeCell ref="BB193:BF193"/>
    <mergeCell ref="R192:V192"/>
    <mergeCell ref="X192:AB192"/>
    <mergeCell ref="AD192:AH192"/>
    <mergeCell ref="AJ192:AN192"/>
    <mergeCell ref="AP192:AT192"/>
    <mergeCell ref="AV192:AZ192"/>
    <mergeCell ref="BH193:BL193"/>
    <mergeCell ref="AP190:AT190"/>
    <mergeCell ref="AV190:AZ190"/>
    <mergeCell ref="BB190:BF190"/>
    <mergeCell ref="BB187:BF187"/>
    <mergeCell ref="BH190:BL190"/>
    <mergeCell ref="R191:V191"/>
    <mergeCell ref="X191:AB191"/>
    <mergeCell ref="AD191:AH191"/>
    <mergeCell ref="AJ191:AN191"/>
    <mergeCell ref="AP191:AT191"/>
    <mergeCell ref="BH188:BL188"/>
    <mergeCell ref="R189:V189"/>
    <mergeCell ref="X189:AB189"/>
    <mergeCell ref="AP189:AT189"/>
    <mergeCell ref="R190:V190"/>
    <mergeCell ref="X190:AB190"/>
    <mergeCell ref="AD190:AH190"/>
    <mergeCell ref="AJ190:AN190"/>
    <mergeCell ref="AV191:AZ191"/>
    <mergeCell ref="BB191:BF191"/>
    <mergeCell ref="BH191:BL191"/>
    <mergeCell ref="BH187:BL187"/>
    <mergeCell ref="R188:V188"/>
    <mergeCell ref="X188:AB188"/>
    <mergeCell ref="AD188:AH188"/>
    <mergeCell ref="AJ188:AN188"/>
    <mergeCell ref="AP188:AT188"/>
    <mergeCell ref="AV188:AZ188"/>
    <mergeCell ref="BB188:BF188"/>
    <mergeCell ref="Q181:AT181"/>
    <mergeCell ref="AU181:BL181"/>
    <mergeCell ref="Q182:AB182"/>
    <mergeCell ref="AC182:AN182"/>
    <mergeCell ref="AO182:AT183"/>
    <mergeCell ref="AU182:AZ183"/>
    <mergeCell ref="BA182:BF183"/>
    <mergeCell ref="BG182:BL183"/>
    <mergeCell ref="Q183:V183"/>
    <mergeCell ref="AV186:AZ186"/>
    <mergeCell ref="BB186:BF186"/>
    <mergeCell ref="R187:V187"/>
    <mergeCell ref="X187:AB187"/>
    <mergeCell ref="AD187:AH187"/>
    <mergeCell ref="AJ187:AN187"/>
    <mergeCell ref="AP187:AT187"/>
    <mergeCell ref="AV187:AZ187"/>
    <mergeCell ref="AV175:AZ175"/>
    <mergeCell ref="BB175:BF175"/>
    <mergeCell ref="R176:V176"/>
    <mergeCell ref="X176:AB176"/>
    <mergeCell ref="AD176:AH176"/>
    <mergeCell ref="AJ176:AN176"/>
    <mergeCell ref="AP176:AT176"/>
    <mergeCell ref="AV176:AZ176"/>
    <mergeCell ref="BB176:BF176"/>
    <mergeCell ref="R175:V175"/>
    <mergeCell ref="X175:AB175"/>
    <mergeCell ref="AD175:AH175"/>
    <mergeCell ref="AJ175:AN175"/>
    <mergeCell ref="AP175:AT175"/>
    <mergeCell ref="AV177:AZ177"/>
    <mergeCell ref="BB177:BF177"/>
    <mergeCell ref="AD178:AH178"/>
    <mergeCell ref="AP178:AT178"/>
    <mergeCell ref="AV178:AZ178"/>
    <mergeCell ref="BB178:BF178"/>
    <mergeCell ref="R177:V177"/>
    <mergeCell ref="X177:AB177"/>
    <mergeCell ref="AD177:AH177"/>
    <mergeCell ref="AJ177:AN177"/>
    <mergeCell ref="AP177:AT177"/>
    <mergeCell ref="AJ178:AN178"/>
    <mergeCell ref="R178:V178"/>
    <mergeCell ref="R174:V174"/>
    <mergeCell ref="X174:AB174"/>
    <mergeCell ref="AD174:AH174"/>
    <mergeCell ref="AJ174:AN174"/>
    <mergeCell ref="AP174:AT174"/>
    <mergeCell ref="AV174:AZ174"/>
    <mergeCell ref="BB174:BF174"/>
    <mergeCell ref="R173:V173"/>
    <mergeCell ref="X173:AB173"/>
    <mergeCell ref="AD173:AH173"/>
    <mergeCell ref="AJ173:AN173"/>
    <mergeCell ref="AP173:AT173"/>
    <mergeCell ref="R168:V168"/>
    <mergeCell ref="X168:AB168"/>
    <mergeCell ref="AD168:AH168"/>
    <mergeCell ref="AJ168:AN168"/>
    <mergeCell ref="AP168:AT168"/>
    <mergeCell ref="AV168:AZ168"/>
    <mergeCell ref="BB168:BF168"/>
    <mergeCell ref="AV173:AZ173"/>
    <mergeCell ref="BB173:BF173"/>
    <mergeCell ref="AV171:AZ171"/>
    <mergeCell ref="BB171:BF171"/>
    <mergeCell ref="R172:V172"/>
    <mergeCell ref="X172:AB172"/>
    <mergeCell ref="AD172:AH172"/>
    <mergeCell ref="AJ172:AN172"/>
    <mergeCell ref="AP172:AT172"/>
    <mergeCell ref="AV172:AZ172"/>
    <mergeCell ref="BB172:BF172"/>
    <mergeCell ref="R171:V171"/>
    <mergeCell ref="X171:AB171"/>
    <mergeCell ref="AD171:AH171"/>
    <mergeCell ref="AJ171:AN171"/>
    <mergeCell ref="AP171:AT171"/>
    <mergeCell ref="AV169:AZ169"/>
    <mergeCell ref="BB169:BF169"/>
    <mergeCell ref="R170:V170"/>
    <mergeCell ref="X170:AB170"/>
    <mergeCell ref="AD170:AH170"/>
    <mergeCell ref="AJ170:AN170"/>
    <mergeCell ref="AP170:AT170"/>
    <mergeCell ref="AV170:AZ170"/>
    <mergeCell ref="BB170:BF170"/>
    <mergeCell ref="R169:V169"/>
    <mergeCell ref="X169:AB169"/>
    <mergeCell ref="AD169:AH169"/>
    <mergeCell ref="AJ169:AN169"/>
    <mergeCell ref="AP169:AT169"/>
    <mergeCell ref="BB166:BF166"/>
    <mergeCell ref="R167:V167"/>
    <mergeCell ref="X167:AB167"/>
    <mergeCell ref="AD167:AH167"/>
    <mergeCell ref="AJ167:AN167"/>
    <mergeCell ref="AP167:AT167"/>
    <mergeCell ref="AV167:AZ167"/>
    <mergeCell ref="AI165:AN165"/>
    <mergeCell ref="R166:V166"/>
    <mergeCell ref="X166:AB166"/>
    <mergeCell ref="AD166:AH166"/>
    <mergeCell ref="AJ166:AN166"/>
    <mergeCell ref="Q163:V165"/>
    <mergeCell ref="W163:AZ163"/>
    <mergeCell ref="BA163:BF165"/>
    <mergeCell ref="W164:AN164"/>
    <mergeCell ref="AO164:AT165"/>
    <mergeCell ref="AU164:AZ165"/>
    <mergeCell ref="W165:AB165"/>
    <mergeCell ref="AC165:AH165"/>
    <mergeCell ref="BB167:BF167"/>
    <mergeCell ref="AP166:AT166"/>
    <mergeCell ref="AV166:AZ166"/>
    <mergeCell ref="AJ23:AN23"/>
    <mergeCell ref="AJ24:AN24"/>
    <mergeCell ref="AJ25:AN25"/>
    <mergeCell ref="AJ26:AN26"/>
    <mergeCell ref="AJ27:AN27"/>
    <mergeCell ref="AJ28:AN28"/>
    <mergeCell ref="AO115:AO116"/>
    <mergeCell ref="X118:AB118"/>
    <mergeCell ref="AD118:AH118"/>
    <mergeCell ref="AJ118:AN118"/>
    <mergeCell ref="Y47:AH47"/>
    <mergeCell ref="Y48:AH48"/>
    <mergeCell ref="Y49:AH49"/>
    <mergeCell ref="Y50:AH50"/>
    <mergeCell ref="Y51:AH51"/>
    <mergeCell ref="Y52:AH52"/>
    <mergeCell ref="Y53:AH53"/>
    <mergeCell ref="Y54:AH54"/>
    <mergeCell ref="Y55:AH55"/>
    <mergeCell ref="Y56:AH56"/>
    <mergeCell ref="Y61:AH61"/>
    <mergeCell ref="Y62:AH62"/>
    <mergeCell ref="Y63:AH63"/>
    <mergeCell ref="Y64:AH64"/>
    <mergeCell ref="R29:V29"/>
    <mergeCell ref="R30:V30"/>
    <mergeCell ref="R31:V31"/>
    <mergeCell ref="R25:V25"/>
    <mergeCell ref="R26:V26"/>
    <mergeCell ref="R27:V27"/>
    <mergeCell ref="R28:V28"/>
    <mergeCell ref="AJ29:AN29"/>
    <mergeCell ref="AJ30:AN30"/>
    <mergeCell ref="AJ31:AN31"/>
    <mergeCell ref="Y29:AH29"/>
    <mergeCell ref="Y30:AH30"/>
    <mergeCell ref="Y31:AH31"/>
    <mergeCell ref="Y28:AH28"/>
    <mergeCell ref="R32:V32"/>
    <mergeCell ref="R33:V33"/>
    <mergeCell ref="R34:V34"/>
    <mergeCell ref="R35:V35"/>
    <mergeCell ref="Y65:AH65"/>
    <mergeCell ref="Y66:AH66"/>
    <mergeCell ref="Y67:AH67"/>
    <mergeCell ref="AJ56:AN56"/>
    <mergeCell ref="AJ54:AN54"/>
    <mergeCell ref="AJ55:AN55"/>
    <mergeCell ref="Y38:AH38"/>
    <mergeCell ref="Y39:AH39"/>
    <mergeCell ref="Y40:AH40"/>
    <mergeCell ref="Y41:AH41"/>
    <mergeCell ref="Y42:AH42"/>
    <mergeCell ref="Y43:AH43"/>
    <mergeCell ref="R45:V45"/>
    <mergeCell ref="Y45:AH45"/>
    <mergeCell ref="Y46:AH46"/>
    <mergeCell ref="R56:V56"/>
    <mergeCell ref="R57:V57"/>
    <mergeCell ref="Y35:AH35"/>
    <mergeCell ref="Y36:AH36"/>
    <mergeCell ref="Y37:AH37"/>
    <mergeCell ref="R39:V39"/>
    <mergeCell ref="R40:V40"/>
    <mergeCell ref="R41:V41"/>
    <mergeCell ref="AJ71:AN71"/>
    <mergeCell ref="AJ72:AN72"/>
    <mergeCell ref="AJ67:AN67"/>
    <mergeCell ref="AJ68:AN68"/>
    <mergeCell ref="AJ69:AN69"/>
    <mergeCell ref="C67:W68"/>
    <mergeCell ref="C69:W69"/>
    <mergeCell ref="R42:V42"/>
    <mergeCell ref="R43:V43"/>
    <mergeCell ref="R44:V44"/>
    <mergeCell ref="C58:P58"/>
    <mergeCell ref="C59:P59"/>
    <mergeCell ref="C60:P60"/>
    <mergeCell ref="AJ53:AN53"/>
    <mergeCell ref="R47:V47"/>
    <mergeCell ref="R48:V48"/>
    <mergeCell ref="AJ44:AN44"/>
    <mergeCell ref="AJ45:AN45"/>
    <mergeCell ref="AJ46:AN46"/>
    <mergeCell ref="AJ47:AN47"/>
    <mergeCell ref="AJ48:AN48"/>
    <mergeCell ref="D160:P160"/>
    <mergeCell ref="W157:AI157"/>
    <mergeCell ref="AJ64:AN64"/>
    <mergeCell ref="AJ65:AN65"/>
    <mergeCell ref="AJ66:AN66"/>
    <mergeCell ref="AJ61:AN61"/>
    <mergeCell ref="AJ62:AN62"/>
    <mergeCell ref="AJ63:AN63"/>
    <mergeCell ref="R157:V157"/>
    <mergeCell ref="C61:P61"/>
    <mergeCell ref="C62:W62"/>
    <mergeCell ref="C63:P63"/>
    <mergeCell ref="C64:P64"/>
    <mergeCell ref="C65:P65"/>
    <mergeCell ref="AJ73:AN73"/>
    <mergeCell ref="C76:W76"/>
    <mergeCell ref="C98:W98"/>
    <mergeCell ref="C107:W107"/>
    <mergeCell ref="C108:P108"/>
    <mergeCell ref="C109:P109"/>
    <mergeCell ref="C153:P153"/>
    <mergeCell ref="C154:P154"/>
    <mergeCell ref="C155:P155"/>
    <mergeCell ref="C103:P103"/>
    <mergeCell ref="C156:P156"/>
    <mergeCell ref="C157:P157"/>
    <mergeCell ref="R156:V156"/>
    <mergeCell ref="X156:AB156"/>
    <mergeCell ref="Q159:V159"/>
    <mergeCell ref="R154:V154"/>
    <mergeCell ref="X154:AB154"/>
    <mergeCell ref="R155:V155"/>
    <mergeCell ref="X155:AB155"/>
    <mergeCell ref="C158:AI158"/>
    <mergeCell ref="C159:P159"/>
    <mergeCell ref="W159:AB159"/>
    <mergeCell ref="W148:AB148"/>
    <mergeCell ref="AD148:AH148"/>
    <mergeCell ref="N143:AB143"/>
    <mergeCell ref="AD143:AH143"/>
    <mergeCell ref="I144:M144"/>
    <mergeCell ref="N144:AB144"/>
    <mergeCell ref="AD144:AH144"/>
    <mergeCell ref="I143:M143"/>
    <mergeCell ref="C147:AI147"/>
    <mergeCell ref="C146:AB146"/>
    <mergeCell ref="C148:G148"/>
    <mergeCell ref="AD146:AH146"/>
    <mergeCell ref="R89:V89"/>
    <mergeCell ref="R90:V90"/>
    <mergeCell ref="R91:V91"/>
    <mergeCell ref="R92:V92"/>
    <mergeCell ref="C89:P89"/>
    <mergeCell ref="C90:P90"/>
    <mergeCell ref="C91:P91"/>
    <mergeCell ref="C92:P92"/>
    <mergeCell ref="I148:M148"/>
    <mergeCell ref="N148:P148"/>
    <mergeCell ref="R148:V148"/>
    <mergeCell ref="C104:P104"/>
    <mergeCell ref="C105:P105"/>
    <mergeCell ref="C106:P106"/>
    <mergeCell ref="C93:P93"/>
    <mergeCell ref="C94:P94"/>
    <mergeCell ref="R101:V101"/>
    <mergeCell ref="R102:V102"/>
    <mergeCell ref="R103:V103"/>
    <mergeCell ref="R104:V104"/>
    <mergeCell ref="R93:V93"/>
    <mergeCell ref="R94:V94"/>
    <mergeCell ref="R95:V95"/>
    <mergeCell ref="R99:V99"/>
    <mergeCell ref="R81:V81"/>
    <mergeCell ref="R82:V82"/>
    <mergeCell ref="R83:V83"/>
    <mergeCell ref="R84:V84"/>
    <mergeCell ref="C88:W88"/>
    <mergeCell ref="C86:P86"/>
    <mergeCell ref="C87:P87"/>
    <mergeCell ref="C79:P79"/>
    <mergeCell ref="C80:P80"/>
    <mergeCell ref="C81:P81"/>
    <mergeCell ref="C82:P82"/>
    <mergeCell ref="C83:P83"/>
    <mergeCell ref="C84:P84"/>
    <mergeCell ref="C85:P85"/>
    <mergeCell ref="R86:V86"/>
    <mergeCell ref="R87:V87"/>
    <mergeCell ref="P10:Q10"/>
    <mergeCell ref="R10:X10"/>
    <mergeCell ref="Y10:Z10"/>
    <mergeCell ref="AA10:AJ10"/>
    <mergeCell ref="AJ22:AN22"/>
    <mergeCell ref="R77:V77"/>
    <mergeCell ref="R78:V78"/>
    <mergeCell ref="R79:V79"/>
    <mergeCell ref="R80:V80"/>
    <mergeCell ref="C37:P37"/>
    <mergeCell ref="C38:P38"/>
    <mergeCell ref="C39:P39"/>
    <mergeCell ref="C40:P40"/>
    <mergeCell ref="C41:P41"/>
    <mergeCell ref="C56:P56"/>
    <mergeCell ref="C57:P57"/>
    <mergeCell ref="C53:P53"/>
    <mergeCell ref="C54:P54"/>
    <mergeCell ref="C55:P55"/>
    <mergeCell ref="C42:P42"/>
    <mergeCell ref="C43:P43"/>
    <mergeCell ref="C44:P44"/>
    <mergeCell ref="C45:P45"/>
    <mergeCell ref="C46:P46"/>
    <mergeCell ref="C113:AO114"/>
    <mergeCell ref="C115:P116"/>
    <mergeCell ref="C117:P117"/>
    <mergeCell ref="C118:P118"/>
    <mergeCell ref="R105:V105"/>
    <mergeCell ref="C139:AB139"/>
    <mergeCell ref="C140:AI140"/>
    <mergeCell ref="C141:AB141"/>
    <mergeCell ref="C1:F1"/>
    <mergeCell ref="C20:W21"/>
    <mergeCell ref="C22:P22"/>
    <mergeCell ref="C23:P23"/>
    <mergeCell ref="C24:P24"/>
    <mergeCell ref="C25:P25"/>
    <mergeCell ref="C26:P26"/>
    <mergeCell ref="C27:P27"/>
    <mergeCell ref="C28:P28"/>
    <mergeCell ref="R22:V22"/>
    <mergeCell ref="R23:V23"/>
    <mergeCell ref="C7:T7"/>
    <mergeCell ref="U7:AC7"/>
    <mergeCell ref="N12:O12"/>
    <mergeCell ref="Q12:X12"/>
    <mergeCell ref="D10:O10"/>
    <mergeCell ref="AJ49:AN49"/>
    <mergeCell ref="AJ50:AN50"/>
    <mergeCell ref="AJ51:AN51"/>
    <mergeCell ref="AJ52:AN52"/>
    <mergeCell ref="AJ60:AN60"/>
    <mergeCell ref="G3:J3"/>
    <mergeCell ref="G4:J4"/>
    <mergeCell ref="AJ16:AO18"/>
    <mergeCell ref="AD145:AH145"/>
    <mergeCell ref="AD139:AH139"/>
    <mergeCell ref="AD141:AH141"/>
    <mergeCell ref="R142:V142"/>
    <mergeCell ref="X142:AB142"/>
    <mergeCell ref="AD142:AH142"/>
    <mergeCell ref="C29:P29"/>
    <mergeCell ref="C30:P30"/>
    <mergeCell ref="C31:P31"/>
    <mergeCell ref="C127:AI127"/>
    <mergeCell ref="C128:P129"/>
    <mergeCell ref="C32:P32"/>
    <mergeCell ref="C33:P33"/>
    <mergeCell ref="C34:P34"/>
    <mergeCell ref="C35:P35"/>
    <mergeCell ref="C36:P36"/>
    <mergeCell ref="AJ35:AN35"/>
    <mergeCell ref="AJ36:AN36"/>
    <mergeCell ref="AJ37:AN37"/>
    <mergeCell ref="AJ38:AN38"/>
    <mergeCell ref="AJ39:AN39"/>
    <mergeCell ref="AJ40:AN40"/>
    <mergeCell ref="AJ41:AN41"/>
    <mergeCell ref="AJ42:AN42"/>
    <mergeCell ref="AJ43:AN43"/>
    <mergeCell ref="R46:V46"/>
    <mergeCell ref="C70:P70"/>
    <mergeCell ref="C71:P71"/>
    <mergeCell ref="C72:P72"/>
    <mergeCell ref="C73:P73"/>
    <mergeCell ref="Y70:AH70"/>
    <mergeCell ref="Y71:AH71"/>
    <mergeCell ref="Y72:AH72"/>
    <mergeCell ref="Y73:AH73"/>
    <mergeCell ref="Y60:AH60"/>
    <mergeCell ref="R49:V49"/>
    <mergeCell ref="R50:V50"/>
    <mergeCell ref="R51:V51"/>
    <mergeCell ref="R52:V52"/>
    <mergeCell ref="Y68:AH68"/>
    <mergeCell ref="Y69:AH69"/>
    <mergeCell ref="C47:P47"/>
    <mergeCell ref="C48:P48"/>
    <mergeCell ref="C49:P49"/>
    <mergeCell ref="C50:P50"/>
    <mergeCell ref="C51:P51"/>
    <mergeCell ref="C52:P52"/>
    <mergeCell ref="R64:V64"/>
    <mergeCell ref="R65:V65"/>
    <mergeCell ref="C74:P74"/>
    <mergeCell ref="C75:P75"/>
    <mergeCell ref="C162:BG162"/>
    <mergeCell ref="AC159:AI159"/>
    <mergeCell ref="AC160:AI160"/>
    <mergeCell ref="AC156:AI156"/>
    <mergeCell ref="C119:P119"/>
    <mergeCell ref="C120:P120"/>
    <mergeCell ref="C121:P121"/>
    <mergeCell ref="C122:P122"/>
    <mergeCell ref="C123:P123"/>
    <mergeCell ref="C130:P130"/>
    <mergeCell ref="C131:P131"/>
    <mergeCell ref="C132:P132"/>
    <mergeCell ref="C133:P133"/>
    <mergeCell ref="C134:P134"/>
    <mergeCell ref="C135:AB135"/>
    <mergeCell ref="C136:AB136"/>
    <mergeCell ref="C77:P77"/>
    <mergeCell ref="C78:P78"/>
    <mergeCell ref="C142:P142"/>
    <mergeCell ref="C143:G143"/>
    <mergeCell ref="C144:G144"/>
    <mergeCell ref="C145:AB145"/>
    <mergeCell ref="C191:P191"/>
    <mergeCell ref="C192:P192"/>
    <mergeCell ref="C193:P193"/>
    <mergeCell ref="C194:P194"/>
    <mergeCell ref="C195:P195"/>
    <mergeCell ref="C196:P196"/>
    <mergeCell ref="C197:P197"/>
    <mergeCell ref="C95:P95"/>
    <mergeCell ref="C96:P96"/>
    <mergeCell ref="C97:P97"/>
    <mergeCell ref="C163:P165"/>
    <mergeCell ref="C166:P166"/>
    <mergeCell ref="C167:P167"/>
    <mergeCell ref="C168:P168"/>
    <mergeCell ref="C169:P169"/>
    <mergeCell ref="C170:P170"/>
    <mergeCell ref="C171:P171"/>
    <mergeCell ref="C172:P172"/>
    <mergeCell ref="C173:P173"/>
    <mergeCell ref="C174:P174"/>
    <mergeCell ref="C175:P175"/>
    <mergeCell ref="C176:P176"/>
    <mergeCell ref="C177:P177"/>
    <mergeCell ref="C178:P178"/>
    <mergeCell ref="C180:BM180"/>
    <mergeCell ref="C181:P183"/>
    <mergeCell ref="C184:P184"/>
    <mergeCell ref="C185:P185"/>
    <mergeCell ref="C186:P186"/>
    <mergeCell ref="C187:P187"/>
    <mergeCell ref="C188:P188"/>
    <mergeCell ref="C189:P189"/>
    <mergeCell ref="C190:P190"/>
    <mergeCell ref="AP184:AT184"/>
    <mergeCell ref="AV184:AZ184"/>
    <mergeCell ref="BB184:BF184"/>
    <mergeCell ref="BH184:BL184"/>
    <mergeCell ref="R185:V185"/>
    <mergeCell ref="X185:AB185"/>
    <mergeCell ref="AD185:AH185"/>
    <mergeCell ref="AJ185:AN185"/>
    <mergeCell ref="W183:AB183"/>
    <mergeCell ref="AC183:AH183"/>
    <mergeCell ref="AI183:AN183"/>
    <mergeCell ref="R184:V184"/>
    <mergeCell ref="X184:AB184"/>
    <mergeCell ref="AD184:AH184"/>
    <mergeCell ref="AJ184:AN18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14D6-2DD9-4892-BB96-2EBBB8D44E78}">
  <sheetPr>
    <tabColor theme="0" tint="-0.14999847407452621"/>
  </sheetPr>
  <dimension ref="A1:G15"/>
  <sheetViews>
    <sheetView showGridLines="0" workbookViewId="0">
      <selection activeCell="G6" sqref="G6"/>
    </sheetView>
  </sheetViews>
  <sheetFormatPr baseColWidth="10" defaultRowHeight="14.5" x14ac:dyDescent="0.35"/>
  <cols>
    <col min="1" max="2" width="14.453125" bestFit="1" customWidth="1"/>
    <col min="3" max="3" width="7.54296875" bestFit="1" customWidth="1"/>
    <col min="4" max="4" width="16.54296875" bestFit="1" customWidth="1"/>
    <col min="6" max="6" width="13.453125" bestFit="1" customWidth="1"/>
    <col min="7" max="7" width="14.453125" bestFit="1" customWidth="1"/>
  </cols>
  <sheetData>
    <row r="1" spans="1:7" x14ac:dyDescent="0.35">
      <c r="A1" s="1018" t="s">
        <v>412</v>
      </c>
      <c r="B1" s="1018"/>
      <c r="C1" s="1018"/>
      <c r="D1" s="1018"/>
      <c r="E1" s="1018"/>
    </row>
    <row r="2" spans="1:7" x14ac:dyDescent="0.35">
      <c r="A2" s="1018"/>
      <c r="B2" s="1018"/>
      <c r="C2" s="1018"/>
      <c r="D2" s="1018"/>
      <c r="E2" s="1018"/>
    </row>
    <row r="3" spans="1:7" x14ac:dyDescent="0.35">
      <c r="A3" s="1018"/>
      <c r="B3" s="1018"/>
      <c r="C3" s="1018"/>
      <c r="D3" s="1018"/>
      <c r="E3" s="1018"/>
    </row>
    <row r="5" spans="1:7" x14ac:dyDescent="0.35">
      <c r="A5" s="1019" t="s">
        <v>413</v>
      </c>
      <c r="B5" s="1019"/>
      <c r="C5" s="1020" t="s">
        <v>414</v>
      </c>
      <c r="D5" s="1020" t="s">
        <v>415</v>
      </c>
      <c r="E5" s="251"/>
    </row>
    <row r="6" spans="1:7" x14ac:dyDescent="0.35">
      <c r="A6" s="252" t="s">
        <v>416</v>
      </c>
      <c r="B6" s="252" t="s">
        <v>417</v>
      </c>
      <c r="C6" s="1020"/>
      <c r="D6" s="1020"/>
      <c r="E6" s="251"/>
    </row>
    <row r="7" spans="1:7" x14ac:dyDescent="0.35">
      <c r="A7" s="253">
        <v>0</v>
      </c>
      <c r="B7" s="253">
        <v>8775702</v>
      </c>
      <c r="C7" s="257">
        <v>0</v>
      </c>
      <c r="D7" s="253">
        <v>0</v>
      </c>
    </row>
    <row r="8" spans="1:7" x14ac:dyDescent="0.35">
      <c r="A8" s="253">
        <v>8775702.0099999998</v>
      </c>
      <c r="B8" s="253">
        <v>19501560</v>
      </c>
      <c r="C8" s="257">
        <v>0.04</v>
      </c>
      <c r="D8" s="253">
        <v>351028.08</v>
      </c>
      <c r="F8" s="254"/>
      <c r="G8" s="254"/>
    </row>
    <row r="9" spans="1:7" x14ac:dyDescent="0.35">
      <c r="A9" s="253">
        <v>19501560.010000002</v>
      </c>
      <c r="B9" s="253">
        <v>32502600</v>
      </c>
      <c r="C9" s="257">
        <v>0.08</v>
      </c>
      <c r="D9" s="253">
        <v>1131090.48</v>
      </c>
      <c r="F9" s="255"/>
      <c r="G9" s="254"/>
    </row>
    <row r="10" spans="1:7" x14ac:dyDescent="0.35">
      <c r="A10" s="253">
        <v>32502600.010000002</v>
      </c>
      <c r="B10" s="253">
        <v>45503640</v>
      </c>
      <c r="C10" s="257">
        <v>0.13500000000000001</v>
      </c>
      <c r="D10" s="253">
        <v>2918733.48</v>
      </c>
      <c r="F10" s="255"/>
      <c r="G10" s="255"/>
    </row>
    <row r="11" spans="1:7" x14ac:dyDescent="0.35">
      <c r="A11" s="253">
        <v>45503640.009999998</v>
      </c>
      <c r="B11" s="253">
        <v>58504680</v>
      </c>
      <c r="C11" s="257">
        <v>0.23</v>
      </c>
      <c r="D11" s="253">
        <v>7241579.2800000003</v>
      </c>
      <c r="F11" s="254"/>
      <c r="G11" s="256"/>
    </row>
    <row r="12" spans="1:7" x14ac:dyDescent="0.35">
      <c r="A12" s="253">
        <v>58504680.009999998</v>
      </c>
      <c r="B12" s="253">
        <v>78006240</v>
      </c>
      <c r="C12" s="257">
        <v>0.30399999999999999</v>
      </c>
      <c r="D12" s="253">
        <v>11570925.6</v>
      </c>
    </row>
    <row r="13" spans="1:7" x14ac:dyDescent="0.35">
      <c r="A13" s="253">
        <v>78006240.010000005</v>
      </c>
      <c r="B13" s="253">
        <v>201516120</v>
      </c>
      <c r="C13" s="257">
        <v>0.35</v>
      </c>
      <c r="D13" s="253">
        <v>15159212.640000001</v>
      </c>
    </row>
    <row r="14" spans="1:7" x14ac:dyDescent="0.35">
      <c r="A14" s="253">
        <v>201516120.00999999</v>
      </c>
      <c r="B14" s="253" t="s">
        <v>418</v>
      </c>
      <c r="C14" s="257">
        <v>0.4</v>
      </c>
      <c r="D14" s="253">
        <v>25235018.640000001</v>
      </c>
    </row>
    <row r="15" spans="1:7" x14ac:dyDescent="0.35">
      <c r="C15" s="258"/>
    </row>
  </sheetData>
  <mergeCells count="4">
    <mergeCell ref="A1:E3"/>
    <mergeCell ref="A5:B5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Anverso F22</vt:lpstr>
      <vt:lpstr>F22 AT2022 - Régimen Art. 14 D3</vt:lpstr>
      <vt:lpstr>Tabla IGC AT2022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HIDALGO MEZA</dc:creator>
  <cp:lastModifiedBy>Gerardo</cp:lastModifiedBy>
  <dcterms:created xsi:type="dcterms:W3CDTF">2022-01-26T19:32:42Z</dcterms:created>
  <dcterms:modified xsi:type="dcterms:W3CDTF">2022-03-12T20:02:34Z</dcterms:modified>
</cp:coreProperties>
</file>