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3194c3b98765a7/Escritorio/Clientes CCL/301.- Personal/1.- Clases ITF/10.- Curso Renta AT 2025/"/>
    </mc:Choice>
  </mc:AlternateContent>
  <xr:revisionPtr revIDLastSave="313" documentId="14_{03D02595-C540-443C-8F10-603B5197BF58}" xr6:coauthVersionLast="47" xr6:coauthVersionMax="47" xr10:uidLastSave="{F70EBE69-493F-4B11-B7FD-F9DCB30C433E}"/>
  <bookViews>
    <workbookView xWindow="-98" yWindow="-98" windowWidth="19396" windowHeight="11475" tabRatio="866" activeTab="1" xr2:uid="{C818D310-E5B0-49B5-85D8-ABB0C94D9FCE}"/>
  </bookViews>
  <sheets>
    <sheet name="Balance" sheetId="1" r:id="rId1"/>
    <sheet name="Ejercicio Clase" sheetId="3" r:id="rId2"/>
    <sheet name="RLI" sheetId="7" r:id="rId3"/>
    <sheet name="CPT" sheetId="8" r:id="rId4"/>
    <sheet name="RRE" sheetId="9" r:id="rId5"/>
    <sheet name="Auxiliar AF" sheetId="5" r:id="rId6"/>
    <sheet name="CM 2024" sheetId="4" r:id="rId7"/>
    <sheet name="Prueba del Patrimonio" sheetId="10" r:id="rId8"/>
    <sheet name="F22 AT 2025" sheetId="19" r:id="rId9"/>
    <sheet name="DJ 1847" sheetId="14" r:id="rId10"/>
    <sheet name="DJ 1926 " sheetId="15" r:id="rId11"/>
    <sheet name="DJ 1948" sheetId="16" r:id="rId12"/>
    <sheet name="ID" sheetId="17" r:id="rId13"/>
    <sheet name="Tasa Efectiva" sheetId="18" r:id="rId14"/>
  </sheets>
  <externalReferences>
    <externalReference r:id="rId15"/>
  </externalReferences>
  <definedNames>
    <definedName name="\0" localSheetId="13">#REF!</definedName>
    <definedName name="\0">#REF!</definedName>
    <definedName name="\A" localSheetId="13">#REF!</definedName>
    <definedName name="\A">#REF!</definedName>
    <definedName name="\B" localSheetId="13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i">#REF!</definedName>
    <definedName name="\m">#N/A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\x">#REF!</definedName>
    <definedName name="\z">#REF!</definedName>
    <definedName name="______________FRD001" localSheetId="7">L118C2</definedName>
    <definedName name="______________FRD001" localSheetId="4">L118C2</definedName>
    <definedName name="______________FRD001" localSheetId="13">L118C2</definedName>
    <definedName name="______________FRD001">L118C2</definedName>
    <definedName name="_____________FRD001" localSheetId="7">L118C2</definedName>
    <definedName name="_____________FRD001" localSheetId="4">L118C2</definedName>
    <definedName name="_____________FRD001" localSheetId="13">L118C2</definedName>
    <definedName name="_____________FRD001">L118C2</definedName>
    <definedName name="____________FRD001" localSheetId="7">L118C2</definedName>
    <definedName name="____________FRD001" localSheetId="4">L118C2</definedName>
    <definedName name="____________FRD001" localSheetId="13">L118C2</definedName>
    <definedName name="____________FRD001">L118C2</definedName>
    <definedName name="___________FRD001" localSheetId="7">L118C2</definedName>
    <definedName name="___________FRD001" localSheetId="4">L118C2</definedName>
    <definedName name="___________FRD001" localSheetId="13">L118C2</definedName>
    <definedName name="___________FRD001">L118C2</definedName>
    <definedName name="__________FRD001" localSheetId="7">L118C2</definedName>
    <definedName name="__________FRD001" localSheetId="4">L118C2</definedName>
    <definedName name="__________FRD001" localSheetId="13">L118C2</definedName>
    <definedName name="__________FRD001">L118C2</definedName>
    <definedName name="_________FRD001" localSheetId="7">L118C2</definedName>
    <definedName name="_________FRD001" localSheetId="4">L118C2</definedName>
    <definedName name="_________FRD001" localSheetId="13">L118C2</definedName>
    <definedName name="_________FRD001">L118C2</definedName>
    <definedName name="________AAF4" localSheetId="7" hidden="1">{"'Hoja1'!$A$3:$B$21"}</definedName>
    <definedName name="________AAF4" localSheetId="4" hidden="1">{"'Hoja1'!$A$3:$B$21"}</definedName>
    <definedName name="________AAF4" localSheetId="13" hidden="1">{"'Hoja1'!$A$3:$B$21"}</definedName>
    <definedName name="________AAF4" hidden="1">{"'Hoja1'!$A$3:$B$21"}</definedName>
    <definedName name="________FRD001" localSheetId="7">L118C2</definedName>
    <definedName name="________FRD001" localSheetId="4">L118C2</definedName>
    <definedName name="________FRD001" localSheetId="13">L118C2</definedName>
    <definedName name="________FRD001">L118C2</definedName>
    <definedName name="_______FRD001" localSheetId="7">L118C2</definedName>
    <definedName name="_______FRD001" localSheetId="4">L118C2</definedName>
    <definedName name="_______FRD001" localSheetId="13">L118C2</definedName>
    <definedName name="_______FRD001">L118C2</definedName>
    <definedName name="______AAF4" localSheetId="7" hidden="1">{"'Hoja1'!$A$3:$B$21"}</definedName>
    <definedName name="______AAF4" localSheetId="4" hidden="1">{"'Hoja1'!$A$3:$B$21"}</definedName>
    <definedName name="______AAF4" localSheetId="13" hidden="1">{"'Hoja1'!$A$3:$B$21"}</definedName>
    <definedName name="______AAF4" hidden="1">{"'Hoja1'!$A$3:$B$21"}</definedName>
    <definedName name="______FRD001" localSheetId="7">L118C2</definedName>
    <definedName name="______FRD001" localSheetId="4">L118C2</definedName>
    <definedName name="______FRD001" localSheetId="13">L118C2</definedName>
    <definedName name="______FRD001">L118C2</definedName>
    <definedName name="_____FRD001" localSheetId="7">L118C2</definedName>
    <definedName name="_____FRD001" localSheetId="4">L118C2</definedName>
    <definedName name="_____FRD001" localSheetId="13">L118C2</definedName>
    <definedName name="_____FRD001">L118C2</definedName>
    <definedName name="_____PPM1" localSheetId="13" hidden="1">{#N/A,#N/A,FALSE,"Aging Summary";#N/A,#N/A,FALSE,"Ratio Analysis";#N/A,#N/A,FALSE,"Test 120 Day Accts";#N/A,#N/A,FALSE,"Tickmarks"}</definedName>
    <definedName name="_____PPM1" hidden="1">{#N/A,#N/A,FALSE,"Aging Summary";#N/A,#N/A,FALSE,"Ratio Analysis";#N/A,#N/A,FALSE,"Test 120 Day Accts";#N/A,#N/A,FALSE,"Tickmarks"}</definedName>
    <definedName name="_____xx1">"Ctas Analisis Acreedores"</definedName>
    <definedName name="____AAF4" localSheetId="7" hidden="1">{"'Hoja1'!$A$3:$B$21"}</definedName>
    <definedName name="____AAF4" localSheetId="4" hidden="1">{"'Hoja1'!$A$3:$B$21"}</definedName>
    <definedName name="____AAF4" localSheetId="13" hidden="1">{"'Hoja1'!$A$3:$B$21"}</definedName>
    <definedName name="____AAF4" hidden="1">{"'Hoja1'!$A$3:$B$21"}</definedName>
    <definedName name="____FRD001" localSheetId="7">L118C2</definedName>
    <definedName name="____FRD001" localSheetId="4">L118C2</definedName>
    <definedName name="____FRD001" localSheetId="13">L118C2</definedName>
    <definedName name="____FRD001">L118C2</definedName>
    <definedName name="____FUT2003">"V2004-02-29"</definedName>
    <definedName name="____xx1">"Ctas Analisis Acreedores"</definedName>
    <definedName name="___AAF4" localSheetId="7" hidden="1">{"'Hoja1'!$A$3:$B$21"}</definedName>
    <definedName name="___AAF4" localSheetId="4" hidden="1">{"'Hoja1'!$A$3:$B$21"}</definedName>
    <definedName name="___AAF4" localSheetId="13" hidden="1">{"'Hoja1'!$A$3:$B$21"}</definedName>
    <definedName name="___AAF4" hidden="1">{"'Hoja1'!$A$3:$B$21"}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FRD001" localSheetId="7">L118C2</definedName>
    <definedName name="___FRD001" localSheetId="4">L118C2</definedName>
    <definedName name="___FRD001" localSheetId="13">L118C2</definedName>
    <definedName name="___FRD001">L118C2</definedName>
    <definedName name="___FUT2003">"V2004-02-29"</definedName>
    <definedName name="___PPM1" localSheetId="13" hidden="1">{#N/A,#N/A,FALSE,"Aging Summary";#N/A,#N/A,FALSE,"Ratio Analysis";#N/A,#N/A,FALSE,"Test 120 Day Accts";#N/A,#N/A,FALSE,"Tickmarks"}</definedName>
    <definedName name="___PPM1" hidden="1">{#N/A,#N/A,FALSE,"Aging Summary";#N/A,#N/A,FALSE,"Ratio Analysis";#N/A,#N/A,FALSE,"Test 120 Day Accts";#N/A,#N/A,FALSE,"Tickmarks"}</definedName>
    <definedName name="___xx1">"Ctas Analisis Acreedores"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LBL_A" hidden="1">#REF!</definedName>
    <definedName name="__123Graph_LBL_AGraph1" hidden="1">#REF!</definedName>
    <definedName name="__123Graph_LBL_B" hidden="1">#REF!</definedName>
    <definedName name="__123Graph_LBL_BGraph1" hidden="1">#REF!</definedName>
    <definedName name="__123Graph_X" hidden="1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FC">#REF!</definedName>
    <definedName name="__FDS_HYPERLINK_TOGGLE_STATE__" hidden="1">"ON"</definedName>
    <definedName name="__FRD001" localSheetId="7">L118C2</definedName>
    <definedName name="__FRD001" localSheetId="4">L118C2</definedName>
    <definedName name="__FRD001" localSheetId="13">L118C2</definedName>
    <definedName name="__FRD001">L118C2</definedName>
    <definedName name="__FUT2003">"V2004-02-29"</definedName>
    <definedName name="__GAS09" hidden="1">#REF!</definedName>
    <definedName name="__iba02">#REF!</definedName>
    <definedName name="__PPM1" localSheetId="13" hidden="1">{#N/A,#N/A,FALSE,"Aging Summary";#N/A,#N/A,FALSE,"Ratio Analysis";#N/A,#N/A,FALSE,"Test 120 Day Accts";#N/A,#N/A,FALSE,"Tickmarks"}</definedName>
    <definedName name="__PPM1" hidden="1">{#N/A,#N/A,FALSE,"Aging Summary";#N/A,#N/A,FALSE,"Ratio Analysis";#N/A,#N/A,FALSE,"Test 120 Day Accts";#N/A,#N/A,FALSE,"Tickmarks"}</definedName>
    <definedName name="__r">#REF!</definedName>
    <definedName name="__uf1">#REF!</definedName>
    <definedName name="__ui78421">#REF!</definedName>
    <definedName name="__xx1">"Ctas Analisis Acreedores"</definedName>
    <definedName name="_1.">#REF!</definedName>
    <definedName name="_123Graph_C" hidden="1">#REF!</definedName>
    <definedName name="_2._3.">#REF!</definedName>
    <definedName name="_22A">#REF!</definedName>
    <definedName name="_22B">#REF!</definedName>
    <definedName name="_43">#REF!</definedName>
    <definedName name="_46A">#REF!</definedName>
    <definedName name="_46B">#REF!</definedName>
    <definedName name="_5._6.">#REF!</definedName>
    <definedName name="_A1">684821.89</definedName>
    <definedName name="_A1_10">20440.251</definedName>
    <definedName name="_A1_103">0</definedName>
    <definedName name="_A1_105">0</definedName>
    <definedName name="_A1_107">0</definedName>
    <definedName name="_A1_111">0</definedName>
    <definedName name="_A1_112">0</definedName>
    <definedName name="_A1_15">8668.655</definedName>
    <definedName name="_A1_18">23419.554</definedName>
    <definedName name="_A1_2">171204.261</definedName>
    <definedName name="_A1_21">17726.923</definedName>
    <definedName name="_A1_28">38.407</definedName>
    <definedName name="_A1_29">301452.688</definedName>
    <definedName name="_A1_31">91</definedName>
    <definedName name="_A1_34">11316.782</definedName>
    <definedName name="_A1_35">152.074</definedName>
    <definedName name="_A1_36">6212.263</definedName>
    <definedName name="_A1_37">66316.967</definedName>
    <definedName name="_A1_38">9346.207</definedName>
    <definedName name="_A1_39">30561.351</definedName>
    <definedName name="_A1_40">2466.662</definedName>
    <definedName name="_A1_41">0</definedName>
    <definedName name="_A1_42">2001.836</definedName>
    <definedName name="_A1_43">449.778</definedName>
    <definedName name="_A1_44">4308.92</definedName>
    <definedName name="_A1_45">8647.311</definedName>
    <definedName name="_A1_46">0</definedName>
    <definedName name="_A1_47">0</definedName>
    <definedName name="_A10">209315.466</definedName>
    <definedName name="_A10_10">0</definedName>
    <definedName name="_A10_103">0</definedName>
    <definedName name="_A10_105">0</definedName>
    <definedName name="_A10_107">0</definedName>
    <definedName name="_A10_111">0</definedName>
    <definedName name="_A10_112">0</definedName>
    <definedName name="_A10_15">0</definedName>
    <definedName name="_A10_18">0</definedName>
    <definedName name="_A10_2">114043.145</definedName>
    <definedName name="_A10_21">0</definedName>
    <definedName name="_A10_28">0</definedName>
    <definedName name="_A10_29">0</definedName>
    <definedName name="_A10_31">0</definedName>
    <definedName name="_A10_34">83493.625</definedName>
    <definedName name="_A10_35">0</definedName>
    <definedName name="_A10_36">0</definedName>
    <definedName name="_A10_37">4794.607</definedName>
    <definedName name="_A10_38">0</definedName>
    <definedName name="_A10_39">0</definedName>
    <definedName name="_A10_40">0</definedName>
    <definedName name="_A10_41">0</definedName>
    <definedName name="_A10_42">6984.089</definedName>
    <definedName name="_A10_43">0</definedName>
    <definedName name="_A10_44">0</definedName>
    <definedName name="_A10_45">0</definedName>
    <definedName name="_A10_46">0</definedName>
    <definedName name="_A10_47">0</definedName>
    <definedName name="_A100">-13347906.416</definedName>
    <definedName name="_A100_10">-562190.093</definedName>
    <definedName name="_A100_103">0</definedName>
    <definedName name="_A100_105">21041.908</definedName>
    <definedName name="_A100_107">224076.93</definedName>
    <definedName name="_A100_108">2414691.679</definedName>
    <definedName name="_A100_111">0</definedName>
    <definedName name="_A100_112">0</definedName>
    <definedName name="_A100_15">-55983.403</definedName>
    <definedName name="_A100_18">-635509.003</definedName>
    <definedName name="_A100_2">-7942397.654</definedName>
    <definedName name="_A100_21">-208838.463</definedName>
    <definedName name="_A100_28">0</definedName>
    <definedName name="_A100_29">-2560413.3</definedName>
    <definedName name="_A100_31">0</definedName>
    <definedName name="_A100_34">-27942.578</definedName>
    <definedName name="_A100_35">-879157.822</definedName>
    <definedName name="_A100_36">-62799.493</definedName>
    <definedName name="_A100_37">-384894.447</definedName>
    <definedName name="_A100_38">-1498.746</definedName>
    <definedName name="_A100_39">-7000</definedName>
    <definedName name="_A100_40">0</definedName>
    <definedName name="_A100_41">0</definedName>
    <definedName name="_A100_42">-2638400.644</definedName>
    <definedName name="_A100_43">0</definedName>
    <definedName name="_A100_44">0</definedName>
    <definedName name="_A100_45">-29467.487</definedName>
    <definedName name="_A100_46">-11223.8</definedName>
    <definedName name="_A100_47">0</definedName>
    <definedName name="_A11">1548519.784</definedName>
    <definedName name="_A11_10">0</definedName>
    <definedName name="_A11_103">0</definedName>
    <definedName name="_A11_105">0</definedName>
    <definedName name="_A11_107">0</definedName>
    <definedName name="_A11_111">0</definedName>
    <definedName name="_A11_112">0</definedName>
    <definedName name="_A11_15">0</definedName>
    <definedName name="_A11_18">0</definedName>
    <definedName name="_A11_2">1547178.385</definedName>
    <definedName name="_A11_21">0</definedName>
    <definedName name="_A11_28">0</definedName>
    <definedName name="_A11_29">0</definedName>
    <definedName name="_A11_31">0</definedName>
    <definedName name="_A11_34">0</definedName>
    <definedName name="_A11_35">0</definedName>
    <definedName name="_A11_36">0</definedName>
    <definedName name="_A11_37">0</definedName>
    <definedName name="_A11_38">0</definedName>
    <definedName name="_A11_39">0</definedName>
    <definedName name="_A11_40">0</definedName>
    <definedName name="_A11_41">0</definedName>
    <definedName name="_A11_42">0</definedName>
    <definedName name="_A11_43">0</definedName>
    <definedName name="_A11_44">0</definedName>
    <definedName name="_A11_45">1341.399</definedName>
    <definedName name="_A11_46">0</definedName>
    <definedName name="_A11_47">0</definedName>
    <definedName name="_A12">1762431.818</definedName>
    <definedName name="_A12_10">3937.551</definedName>
    <definedName name="_A12_103">0</definedName>
    <definedName name="_A12_105">0</definedName>
    <definedName name="_A12_107">0</definedName>
    <definedName name="_A12_111">0</definedName>
    <definedName name="_A12_112">0</definedName>
    <definedName name="_A12_15">3742.825</definedName>
    <definedName name="_A12_18">961.12</definedName>
    <definedName name="_A12_2">255445.513</definedName>
    <definedName name="_A12_21">2060.619</definedName>
    <definedName name="_A12_28">0</definedName>
    <definedName name="_A12_29">1397506.742</definedName>
    <definedName name="_A12_31">0</definedName>
    <definedName name="_A12_34">2800.891</definedName>
    <definedName name="_A12_35">54226.159</definedName>
    <definedName name="_A12_36">0</definedName>
    <definedName name="_A12_37">2525.676</definedName>
    <definedName name="_A12_38">0</definedName>
    <definedName name="_A12_39">0</definedName>
    <definedName name="_A12_40">0</definedName>
    <definedName name="_A12_41">10489.766</definedName>
    <definedName name="_A12_42">28734.956</definedName>
    <definedName name="_A12_43">0</definedName>
    <definedName name="_A12_44">0</definedName>
    <definedName name="_A12_45">0</definedName>
    <definedName name="_A12_46">0</definedName>
    <definedName name="_A12_47">0</definedName>
    <definedName name="_A120">276932.994</definedName>
    <definedName name="_A120_10">2127.286</definedName>
    <definedName name="_A120_103">0</definedName>
    <definedName name="_A120_105">0</definedName>
    <definedName name="_A120_107">0</definedName>
    <definedName name="_A120_111">0</definedName>
    <definedName name="_A120_112">0</definedName>
    <definedName name="_A120_15">733.374</definedName>
    <definedName name="_A120_18">574.968</definedName>
    <definedName name="_A120_2">183369.57</definedName>
    <definedName name="_A120_21">2492.487</definedName>
    <definedName name="_A120_28">0</definedName>
    <definedName name="_A120_29">0</definedName>
    <definedName name="_A120_31">0</definedName>
    <definedName name="_A120_34">35972.872</definedName>
    <definedName name="_A120_35">1100.7</definedName>
    <definedName name="_A120_36">0</definedName>
    <definedName name="_A120_37">1685.398</definedName>
    <definedName name="_A120_38">0</definedName>
    <definedName name="_A120_39">0</definedName>
    <definedName name="_A120_40">0</definedName>
    <definedName name="_A120_41">0</definedName>
    <definedName name="_A120_42">44737.57</definedName>
    <definedName name="_A120_43">2024.429</definedName>
    <definedName name="_A120_44">2114.34</definedName>
    <definedName name="_A120_45">0</definedName>
    <definedName name="_A120_46">0</definedName>
    <definedName name="_A120_47">0</definedName>
    <definedName name="_A121">5696139.752</definedName>
    <definedName name="_A121_10">148759.624</definedName>
    <definedName name="_A121_103">0</definedName>
    <definedName name="_A121_105">0</definedName>
    <definedName name="_A121_107">-56845.839</definedName>
    <definedName name="_A121_108">-7147.563</definedName>
    <definedName name="_A121_111">0</definedName>
    <definedName name="_A121_112">0</definedName>
    <definedName name="_A121_15">13103.653</definedName>
    <definedName name="_A121_18">285469.866</definedName>
    <definedName name="_A121_2">2384522.987</definedName>
    <definedName name="_A121_21">41616.606</definedName>
    <definedName name="_A121_28">0</definedName>
    <definedName name="_A121_29">92996.213</definedName>
    <definedName name="_A121_31">0</definedName>
    <definedName name="_A121_34">1022196.248</definedName>
    <definedName name="_A121_35">627291.365</definedName>
    <definedName name="_A121_36">31322.373</definedName>
    <definedName name="_A121_37">157201.455</definedName>
    <definedName name="_A121_38">0</definedName>
    <definedName name="_A121_39">0</definedName>
    <definedName name="_A121_40">0</definedName>
    <definedName name="_A121_41">3593.89100000001</definedName>
    <definedName name="_A121_42">740005.637</definedName>
    <definedName name="_A121_43">97187.245</definedName>
    <definedName name="_A121_44">85941.239</definedName>
    <definedName name="_A121_45">25745.065</definedName>
    <definedName name="_A121_46">3179.687</definedName>
    <definedName name="_A121_47">0</definedName>
    <definedName name="_A122">4342125.244</definedName>
    <definedName name="_A122_10">301051.601</definedName>
    <definedName name="_A122_103">0</definedName>
    <definedName name="_A122_105">0</definedName>
    <definedName name="_A122_107">0</definedName>
    <definedName name="_A122_108">-2400057.616</definedName>
    <definedName name="_A122_111">0</definedName>
    <definedName name="_A122_112">0</definedName>
    <definedName name="_A122_15">23015.941</definedName>
    <definedName name="_A122_18">155614.312</definedName>
    <definedName name="_A122_2">3851012.501</definedName>
    <definedName name="_A122_21">98545.736</definedName>
    <definedName name="_A122_28">0</definedName>
    <definedName name="_A122_29">1968974.286</definedName>
    <definedName name="_A122_31">0</definedName>
    <definedName name="_A122_34">15465.858</definedName>
    <definedName name="_A122_35">24847.635</definedName>
    <definedName name="_A122_36">786.213</definedName>
    <definedName name="_A122_37">69709.899</definedName>
    <definedName name="_A122_38">0</definedName>
    <definedName name="_A122_39">0</definedName>
    <definedName name="_A122_40">0</definedName>
    <definedName name="_A122_41">0</definedName>
    <definedName name="_A122_42">228625.777</definedName>
    <definedName name="_A122_43">2026.436</definedName>
    <definedName name="_A122_44">0</definedName>
    <definedName name="_A122_45">2416.21</definedName>
    <definedName name="_A122_46">90.455</definedName>
    <definedName name="_A122_47">0</definedName>
    <definedName name="_A123">1222570.075</definedName>
    <definedName name="_A123_10">22976.968</definedName>
    <definedName name="_A123_103">0</definedName>
    <definedName name="_A123_105">-21041.908</definedName>
    <definedName name="_A123_107">-167231.091</definedName>
    <definedName name="_A123_108">-284.485</definedName>
    <definedName name="_A123_111">0</definedName>
    <definedName name="_A123_112">0</definedName>
    <definedName name="_A123_15">18018.454</definedName>
    <definedName name="_A123_18">28409.742</definedName>
    <definedName name="_A123_2">802895.847</definedName>
    <definedName name="_A123_21">18379.541</definedName>
    <definedName name="_A123_28">0</definedName>
    <definedName name="_A123_29">236453.44</definedName>
    <definedName name="_A123_31">0</definedName>
    <definedName name="_A123_34">45285.494</definedName>
    <definedName name="_A123_35">64653.217</definedName>
    <definedName name="_A123_36">-966.757</definedName>
    <definedName name="_A123_37">19768.705</definedName>
    <definedName name="_A123_38">1391.616</definedName>
    <definedName name="_A123_39">0</definedName>
    <definedName name="_A123_40">0</definedName>
    <definedName name="_A123_41">0</definedName>
    <definedName name="_A123_42">145076.903</definedName>
    <definedName name="_A123_43">3079.761</definedName>
    <definedName name="_A123_44">3864.013</definedName>
    <definedName name="_A123_45">735.459</definedName>
    <definedName name="_A123_46">1105.156</definedName>
    <definedName name="_A123_47">0</definedName>
    <definedName name="_A13">6261738.46</definedName>
    <definedName name="_A13_10">159755.916</definedName>
    <definedName name="_A13_103">0</definedName>
    <definedName name="_A13_105">0</definedName>
    <definedName name="_A13_107">0</definedName>
    <definedName name="_A13_111">0</definedName>
    <definedName name="_A13_112">0</definedName>
    <definedName name="_A13_15">52417.964</definedName>
    <definedName name="_A13_18">31462.77</definedName>
    <definedName name="_A13_2">4289090.239</definedName>
    <definedName name="_A13_21">76078.588</definedName>
    <definedName name="_A13_28">0</definedName>
    <definedName name="_A13_29">127438.781</definedName>
    <definedName name="_A13_31">0</definedName>
    <definedName name="_A13_34">723176.482</definedName>
    <definedName name="_A13_35">50967.692</definedName>
    <definedName name="_A13_36">962.636</definedName>
    <definedName name="_A13_37">131.025</definedName>
    <definedName name="_A13_38">0</definedName>
    <definedName name="_A13_39">0</definedName>
    <definedName name="_A13_40">0</definedName>
    <definedName name="_A13_41">0</definedName>
    <definedName name="_A13_42">648244.746</definedName>
    <definedName name="_A13_43">30464.277</definedName>
    <definedName name="_A13_44">71547.344</definedName>
    <definedName name="_A13_45">0</definedName>
    <definedName name="_A13_46">0</definedName>
    <definedName name="_A13_47">0</definedName>
    <definedName name="_A130">53249.643</definedName>
    <definedName name="_A130_10">31.726</definedName>
    <definedName name="_A130_103">0</definedName>
    <definedName name="_A130_105">0</definedName>
    <definedName name="_A130_107">0</definedName>
    <definedName name="_A130_111">0</definedName>
    <definedName name="_A130_112">0</definedName>
    <definedName name="_A130_15">0</definedName>
    <definedName name="_A130_18">0</definedName>
    <definedName name="_A130_2">-11640.019</definedName>
    <definedName name="_A130_21">0</definedName>
    <definedName name="_A130_28">0</definedName>
    <definedName name="_A130_29">10103.871</definedName>
    <definedName name="_A130_31">0</definedName>
    <definedName name="_A130_34">10051.822</definedName>
    <definedName name="_A130_35">18921.385</definedName>
    <definedName name="_A130_36">195.251</definedName>
    <definedName name="_A130_37">2077.749</definedName>
    <definedName name="_A130_38">0</definedName>
    <definedName name="_A130_39">0</definedName>
    <definedName name="_A130_40">0</definedName>
    <definedName name="_A130_41">9926.401</definedName>
    <definedName name="_A130_42">13581.457</definedName>
    <definedName name="_A130_43">0</definedName>
    <definedName name="_A130_44">0</definedName>
    <definedName name="_A130_45">0</definedName>
    <definedName name="_A130_46">0</definedName>
    <definedName name="_A130_47">0</definedName>
    <definedName name="_A131">881252.215</definedName>
    <definedName name="_A131_10">3.94</definedName>
    <definedName name="_A131_103">0</definedName>
    <definedName name="_A131_105">0</definedName>
    <definedName name="_A131_107">0</definedName>
    <definedName name="_A131_111">0</definedName>
    <definedName name="_A131_112">0</definedName>
    <definedName name="_A131_15">0</definedName>
    <definedName name="_A131_18">0</definedName>
    <definedName name="_A131_2">706611.505</definedName>
    <definedName name="_A131_21">0</definedName>
    <definedName name="_A131_28">0</definedName>
    <definedName name="_A131_29">63947.501</definedName>
    <definedName name="_A131_31">0</definedName>
    <definedName name="_A131_34">0</definedName>
    <definedName name="_A131_35">43294.572</definedName>
    <definedName name="_A131_36">4565.562</definedName>
    <definedName name="_A131_37">15782.706</definedName>
    <definedName name="_A131_38">0</definedName>
    <definedName name="_A131_39">0</definedName>
    <definedName name="_A131_40">0</definedName>
    <definedName name="_A131_41">771.634</definedName>
    <definedName name="_A131_42">5314.332</definedName>
    <definedName name="_A131_43">40914.049</definedName>
    <definedName name="_A131_44">46.414</definedName>
    <definedName name="_A131_45">0</definedName>
    <definedName name="_A131_46">0</definedName>
    <definedName name="_A131_47">0</definedName>
    <definedName name="_A132">42587.307</definedName>
    <definedName name="_A132_10">0</definedName>
    <definedName name="_A132_103">0</definedName>
    <definedName name="_A132_105">0</definedName>
    <definedName name="_A132_107">0</definedName>
    <definedName name="_A132_111">0</definedName>
    <definedName name="_A132_112">0</definedName>
    <definedName name="_A132_15">0</definedName>
    <definedName name="_A132_18">0</definedName>
    <definedName name="_A132_2">20417.665</definedName>
    <definedName name="_A132_21">0</definedName>
    <definedName name="_A132_28">0</definedName>
    <definedName name="_A132_29">944.618</definedName>
    <definedName name="_A132_31">0</definedName>
    <definedName name="_A132_34">0</definedName>
    <definedName name="_A132_35">1896.749</definedName>
    <definedName name="_A132_36">1.909</definedName>
    <definedName name="_A132_37">277.182</definedName>
    <definedName name="_A132_38">0</definedName>
    <definedName name="_A132_39">0</definedName>
    <definedName name="_A132_40">0</definedName>
    <definedName name="_A132_41">0</definedName>
    <definedName name="_A132_42">18154.459</definedName>
    <definedName name="_A132_43">894.725</definedName>
    <definedName name="_A132_44">0</definedName>
    <definedName name="_A132_45">0</definedName>
    <definedName name="_A132_46">0</definedName>
    <definedName name="_A132_47">0</definedName>
    <definedName name="_A133">453756.212</definedName>
    <definedName name="_A133_10">4745.924</definedName>
    <definedName name="_A133_103">0</definedName>
    <definedName name="_A133_105">0</definedName>
    <definedName name="_A133_107">0</definedName>
    <definedName name="_A133_111">0</definedName>
    <definedName name="_A133_112">0</definedName>
    <definedName name="_A133_15">250</definedName>
    <definedName name="_A133_18">315</definedName>
    <definedName name="_A133_2">370338.862</definedName>
    <definedName name="_A133_21">250</definedName>
    <definedName name="_A133_28">0</definedName>
    <definedName name="_A133_29">-3398.151</definedName>
    <definedName name="_A133_31">2538.492</definedName>
    <definedName name="_A133_34">1746.255</definedName>
    <definedName name="_A133_35">17817.061</definedName>
    <definedName name="_A133_36">1487.474</definedName>
    <definedName name="_A133_37">16165.587</definedName>
    <definedName name="_A133_38">0</definedName>
    <definedName name="_A133_39">70.325</definedName>
    <definedName name="_A133_40">0</definedName>
    <definedName name="_A133_41">15295.224</definedName>
    <definedName name="_A133_42">23677.097</definedName>
    <definedName name="_A133_43">2302.055</definedName>
    <definedName name="_A133_44">51.72</definedName>
    <definedName name="_A133_45">0</definedName>
    <definedName name="_A133_46">103.287</definedName>
    <definedName name="_A133_47">0</definedName>
    <definedName name="_A14">310701.436</definedName>
    <definedName name="_A14_10">0</definedName>
    <definedName name="_A14_103">0</definedName>
    <definedName name="_A14_105">0</definedName>
    <definedName name="_A14_107">0</definedName>
    <definedName name="_A14_111">0</definedName>
    <definedName name="_A14_112">0</definedName>
    <definedName name="_A14_15">0</definedName>
    <definedName name="_A14_18">0</definedName>
    <definedName name="_A14_2">38644.488</definedName>
    <definedName name="_A14_21">12935.778</definedName>
    <definedName name="_A14_28">0</definedName>
    <definedName name="_A14_29">23844.065</definedName>
    <definedName name="_A14_31">0</definedName>
    <definedName name="_A14_34">215601.975</definedName>
    <definedName name="_A14_35">1285.654</definedName>
    <definedName name="_A14_36">0</definedName>
    <definedName name="_A14_37">0</definedName>
    <definedName name="_A14_38">0</definedName>
    <definedName name="_A14_39">4900.887</definedName>
    <definedName name="_A14_40">0</definedName>
    <definedName name="_A14_41">0</definedName>
    <definedName name="_A14_42">10957.847</definedName>
    <definedName name="_A14_43">2530.742</definedName>
    <definedName name="_A14_44">0</definedName>
    <definedName name="_A14_45">0</definedName>
    <definedName name="_A14_46">0</definedName>
    <definedName name="_A14_47">0</definedName>
    <definedName name="_A140">-38221.087</definedName>
    <definedName name="_A140_10">-1429.457</definedName>
    <definedName name="_A140_103">0</definedName>
    <definedName name="_A140_105">0</definedName>
    <definedName name="_A140_107">0</definedName>
    <definedName name="_A140_111">0</definedName>
    <definedName name="_A140_112">0</definedName>
    <definedName name="_A140_15">-74.562</definedName>
    <definedName name="_A140_18">-56.413</definedName>
    <definedName name="_A140_2">-32769.132</definedName>
    <definedName name="_A140_21">-3900.049</definedName>
    <definedName name="_A140_28">0</definedName>
    <definedName name="_A140_29">8.526</definedName>
    <definedName name="_A140_31">0</definedName>
    <definedName name="_A140_34">0</definedName>
    <definedName name="_A140_35">0</definedName>
    <definedName name="_A140_36">0</definedName>
    <definedName name="_A140_37">0</definedName>
    <definedName name="_A140_38">0</definedName>
    <definedName name="_A140_39">0</definedName>
    <definedName name="_A140_40">0</definedName>
    <definedName name="_A140_41">0</definedName>
    <definedName name="_A140_42">0</definedName>
    <definedName name="_A140_43">0</definedName>
    <definedName name="_A140_44">0</definedName>
    <definedName name="_A140_45">0</definedName>
    <definedName name="_A140_46">0</definedName>
    <definedName name="_A140_47">0</definedName>
    <definedName name="_A145">-1706.696</definedName>
    <definedName name="_A145_10">0</definedName>
    <definedName name="_A145_103">0</definedName>
    <definedName name="_A145_105">0</definedName>
    <definedName name="_A145_107">0</definedName>
    <definedName name="_A145_111">0</definedName>
    <definedName name="_A145_112">0</definedName>
    <definedName name="_A145_15">0</definedName>
    <definedName name="_A145_18">0</definedName>
    <definedName name="_A145_2">-1706.696</definedName>
    <definedName name="_A145_21">0</definedName>
    <definedName name="_A145_28">0</definedName>
    <definedName name="_A145_29">0</definedName>
    <definedName name="_A145_31">0</definedName>
    <definedName name="_A145_34">0</definedName>
    <definedName name="_A145_35">0</definedName>
    <definedName name="_A145_36">0</definedName>
    <definedName name="_A145_37">0</definedName>
    <definedName name="_A145_38">0</definedName>
    <definedName name="_A145_39">0</definedName>
    <definedName name="_A145_40">0</definedName>
    <definedName name="_A145_41">0</definedName>
    <definedName name="_A145_42">0</definedName>
    <definedName name="_A145_43">0</definedName>
    <definedName name="_A145_44">0</definedName>
    <definedName name="_A145_45">0</definedName>
    <definedName name="_A145_46">0</definedName>
    <definedName name="_A145_47">0</definedName>
    <definedName name="_A15">455024.335</definedName>
    <definedName name="_A15_10">0</definedName>
    <definedName name="_A15_103">0</definedName>
    <definedName name="_A15_105">0</definedName>
    <definedName name="_A15_107">0</definedName>
    <definedName name="_A15_111">0</definedName>
    <definedName name="_A15_112">0</definedName>
    <definedName name="_A15_15">0</definedName>
    <definedName name="_A15_18">0</definedName>
    <definedName name="_A15_2">155186.007</definedName>
    <definedName name="_A15_21">0</definedName>
    <definedName name="_A15_28">0</definedName>
    <definedName name="_A15_29">0</definedName>
    <definedName name="_A15_31">0</definedName>
    <definedName name="_A15_34">231870.555</definedName>
    <definedName name="_A15_35">26639.559</definedName>
    <definedName name="_A15_36">0</definedName>
    <definedName name="_A15_37">23208.5</definedName>
    <definedName name="_A15_38">0</definedName>
    <definedName name="_A15_39">0</definedName>
    <definedName name="_A15_40">0</definedName>
    <definedName name="_A15_41">0</definedName>
    <definedName name="_A15_42">18119.714</definedName>
    <definedName name="_A15_43">0</definedName>
    <definedName name="_A15_44">0</definedName>
    <definedName name="_A15_45">0</definedName>
    <definedName name="_A15_46">0</definedName>
    <definedName name="_A15_47">0</definedName>
    <definedName name="_A150">132764.713</definedName>
    <definedName name="_A150_10">947.273</definedName>
    <definedName name="_A150_103">0</definedName>
    <definedName name="_A150_105">0</definedName>
    <definedName name="_A150_107">0</definedName>
    <definedName name="_A150_111">0</definedName>
    <definedName name="_A150_112">0</definedName>
    <definedName name="_A150_15">224.612</definedName>
    <definedName name="_A150_18">625.103</definedName>
    <definedName name="_A150_2">105282.014</definedName>
    <definedName name="_A150_21">137.782</definedName>
    <definedName name="_A150_28">0</definedName>
    <definedName name="_A150_29">4881.99</definedName>
    <definedName name="_A150_31">0</definedName>
    <definedName name="_A150_34">7245.379</definedName>
    <definedName name="_A150_35">5680.746</definedName>
    <definedName name="_A150_36">145.647</definedName>
    <definedName name="_A150_37">1492.528</definedName>
    <definedName name="_A150_38">4.617</definedName>
    <definedName name="_A150_39">0</definedName>
    <definedName name="_A150_40">0</definedName>
    <definedName name="_A150_41">85.116</definedName>
    <definedName name="_A150_42">5561.005</definedName>
    <definedName name="_A150_43">208.524</definedName>
    <definedName name="_A150_44">207.889</definedName>
    <definedName name="_A150_45">26.07</definedName>
    <definedName name="_A150_46">8.418</definedName>
    <definedName name="_A150_47">0</definedName>
    <definedName name="_A16">-6526973.53</definedName>
    <definedName name="_A16_10">-173648.693</definedName>
    <definedName name="_A16_103">0</definedName>
    <definedName name="_A16_105">0</definedName>
    <definedName name="_A16_107">0</definedName>
    <definedName name="_A16_111">0</definedName>
    <definedName name="_A16_112">0</definedName>
    <definedName name="_A16_15">-70739.813</definedName>
    <definedName name="_A16_18">-33089.207</definedName>
    <definedName name="_A16_2">-4548514.422</definedName>
    <definedName name="_A16_21">-83324.376</definedName>
    <definedName name="_A16_28">0</definedName>
    <definedName name="_A16_29">0</definedName>
    <definedName name="_A16_31">0</definedName>
    <definedName name="_A16_34">-860846.695</definedName>
    <definedName name="_A16_35">-101886.692</definedName>
    <definedName name="_A16_36">-964.951</definedName>
    <definedName name="_A16_37">-3286.2</definedName>
    <definedName name="_A16_38">0</definedName>
    <definedName name="_A16_39">0</definedName>
    <definedName name="_A16_40">0</definedName>
    <definedName name="_A16_41">-42781.709</definedName>
    <definedName name="_A16_42">-541823.783</definedName>
    <definedName name="_A16_43">-18122.056</definedName>
    <definedName name="_A16_44">-47138.619</definedName>
    <definedName name="_A16_45">0</definedName>
    <definedName name="_A16_46">-806.314</definedName>
    <definedName name="_A16_47">0</definedName>
    <definedName name="_A160">22639.715</definedName>
    <definedName name="_A160_10">0</definedName>
    <definedName name="_A160_103">0</definedName>
    <definedName name="_A160_105">0</definedName>
    <definedName name="_A160_107">0</definedName>
    <definedName name="_A160_111">0</definedName>
    <definedName name="_A160_112">0</definedName>
    <definedName name="_A160_15">-0.855</definedName>
    <definedName name="_A160_18">29.822</definedName>
    <definedName name="_A160_2">6493.714</definedName>
    <definedName name="_A160_21">0</definedName>
    <definedName name="_A160_28">0</definedName>
    <definedName name="_A160_29">16.741</definedName>
    <definedName name="_A160_31">0</definedName>
    <definedName name="_A160_34">3011.297</definedName>
    <definedName name="_A160_35">8520.456</definedName>
    <definedName name="_A160_36">220.032</definedName>
    <definedName name="_A160_37">131.799</definedName>
    <definedName name="_A160_38">0</definedName>
    <definedName name="_A160_39">32.184</definedName>
    <definedName name="_A160_40">0</definedName>
    <definedName name="_A160_41">201.274</definedName>
    <definedName name="_A160_42">3449.548</definedName>
    <definedName name="_A160_43">296.5</definedName>
    <definedName name="_A160_44">237.203</definedName>
    <definedName name="_A160_45">0</definedName>
    <definedName name="_A160_46">0</definedName>
    <definedName name="_A160_47">0</definedName>
    <definedName name="_A165">0.868</definedName>
    <definedName name="_A165_10">0</definedName>
    <definedName name="_A165_103">77461.656</definedName>
    <definedName name="_A165_105">73779.951</definedName>
    <definedName name="_A165_107">11700.621</definedName>
    <definedName name="_A165_111">46060.078</definedName>
    <definedName name="_A165_112">0</definedName>
    <definedName name="_A165_15">-693.202</definedName>
    <definedName name="_A165_18">1503.471</definedName>
    <definedName name="_A165_2">-570.353</definedName>
    <definedName name="_A165_21">-32.687</definedName>
    <definedName name="_A165_28">-11907.854</definedName>
    <definedName name="_A165_29">0</definedName>
    <definedName name="_A165_31">-67637.213</definedName>
    <definedName name="_A165_34">0</definedName>
    <definedName name="_A165_35">0</definedName>
    <definedName name="_A165_36">0</definedName>
    <definedName name="_A165_37">-6141.867</definedName>
    <definedName name="_A165_38">0</definedName>
    <definedName name="_A165_39">0</definedName>
    <definedName name="_A165_40">-77461.656</definedName>
    <definedName name="_A165_41">-46060.077</definedName>
    <definedName name="_A165_42">0</definedName>
    <definedName name="_A165_43">0</definedName>
    <definedName name="_A165_44">0</definedName>
    <definedName name="_A165_45">0</definedName>
    <definedName name="_A165_46">0</definedName>
    <definedName name="_A165_47">0</definedName>
    <definedName name="_A166">120260.4</definedName>
    <definedName name="_A166_10">4147.326</definedName>
    <definedName name="_A166_103">0</definedName>
    <definedName name="_A166_105">0</definedName>
    <definedName name="_A166_107">0</definedName>
    <definedName name="_A166_111">0</definedName>
    <definedName name="_A166_112">53509.861</definedName>
    <definedName name="_A166_15">0</definedName>
    <definedName name="_A166_18">0</definedName>
    <definedName name="_A166_2">5753.348</definedName>
    <definedName name="_A166_21">0</definedName>
    <definedName name="_A166_28">5321.078</definedName>
    <definedName name="_A166_29">0</definedName>
    <definedName name="_A166_31">51528.787</definedName>
    <definedName name="_A166_34">0</definedName>
    <definedName name="_A166_35">0</definedName>
    <definedName name="_A166_36">0</definedName>
    <definedName name="_A166_37">0</definedName>
    <definedName name="_A166_38">0</definedName>
    <definedName name="_A166_39">0</definedName>
    <definedName name="_A166_40">0</definedName>
    <definedName name="_A166_41">0</definedName>
    <definedName name="_A166_42">0</definedName>
    <definedName name="_A166_43">0</definedName>
    <definedName name="_A166_44">0</definedName>
    <definedName name="_A166_45">0</definedName>
    <definedName name="_A166_46">0</definedName>
    <definedName name="_A166_47">0</definedName>
    <definedName name="_A167">-6577.119</definedName>
    <definedName name="_A167_10">0</definedName>
    <definedName name="_A167_103">0</definedName>
    <definedName name="_A167_105">0</definedName>
    <definedName name="_A167_107">0</definedName>
    <definedName name="_A167_111">0</definedName>
    <definedName name="_A167_112">0</definedName>
    <definedName name="_A167_15">0</definedName>
    <definedName name="_A167_18">0</definedName>
    <definedName name="_A167_2">0</definedName>
    <definedName name="_A167_21">0</definedName>
    <definedName name="_A167_28">0</definedName>
    <definedName name="_A167_29">0</definedName>
    <definedName name="_A167_31">-6577.119</definedName>
    <definedName name="_A167_34">0</definedName>
    <definedName name="_A167_35">0</definedName>
    <definedName name="_A167_36">0</definedName>
    <definedName name="_A167_37">0</definedName>
    <definedName name="_A167_38">0</definedName>
    <definedName name="_A167_39">0</definedName>
    <definedName name="_A167_40">0</definedName>
    <definedName name="_A167_41">0</definedName>
    <definedName name="_A167_42">0</definedName>
    <definedName name="_A167_43">0</definedName>
    <definedName name="_A167_44">0</definedName>
    <definedName name="_A167_45">0</definedName>
    <definedName name="_A167_46">0</definedName>
    <definedName name="_A167_47">0</definedName>
    <definedName name="_A17">0</definedName>
    <definedName name="_A17_10">0</definedName>
    <definedName name="_A17_103">-341199.136</definedName>
    <definedName name="_A17_105">-2220350.852</definedName>
    <definedName name="_A17_107">-13096762.799</definedName>
    <definedName name="_A17_111">-222864.42</definedName>
    <definedName name="_A17_112">0</definedName>
    <definedName name="_A17_15">3444.016</definedName>
    <definedName name="_A17_18">56629.376</definedName>
    <definedName name="_A17_2">6311.977</definedName>
    <definedName name="_A17_21">50.678</definedName>
    <definedName name="_A17_28">13030326.752</definedName>
    <definedName name="_A17_29">0</definedName>
    <definedName name="_A17_31">2135808.13</definedName>
    <definedName name="_A17_34">0</definedName>
    <definedName name="_A17_35">0</definedName>
    <definedName name="_A17_36">0</definedName>
    <definedName name="_A17_37">86624.803</definedName>
    <definedName name="_A17_38">0</definedName>
    <definedName name="_A17_39">0</definedName>
    <definedName name="_A17_40">341199.136</definedName>
    <definedName name="_A17_41">220782.339</definedName>
    <definedName name="_A17_42">0</definedName>
    <definedName name="_A17_43">0</definedName>
    <definedName name="_A17_44">0</definedName>
    <definedName name="_A17_45">0</definedName>
    <definedName name="_A17_46">0</definedName>
    <definedName name="_A17_47">0</definedName>
    <definedName name="_A170">-44017.516</definedName>
    <definedName name="_A170_10">-2209.866</definedName>
    <definedName name="_A170_103">0</definedName>
    <definedName name="_A170_105">0</definedName>
    <definedName name="_A170_107">0</definedName>
    <definedName name="_A170_111">0</definedName>
    <definedName name="_A170_112">0</definedName>
    <definedName name="_A170_15">-1421.867</definedName>
    <definedName name="_A170_18">-2281.795</definedName>
    <definedName name="_A170_2">-45000.517</definedName>
    <definedName name="_A170_21">-1165.363</definedName>
    <definedName name="_A170_28">2257.67099999999</definedName>
    <definedName name="_A170_29">-11137.144</definedName>
    <definedName name="_A170_31">13732.366</definedName>
    <definedName name="_A170_34">-4230.998</definedName>
    <definedName name="_A170_35">1497.728</definedName>
    <definedName name="_A170_36">-1584.574</definedName>
    <definedName name="_A170_37">-1267.856</definedName>
    <definedName name="_A170_38">-135.01</definedName>
    <definedName name="_A170_39">-264.364</definedName>
    <definedName name="_A170_40">25.663</definedName>
    <definedName name="_A170_41">7529.54</definedName>
    <definedName name="_A170_42">3490.718</definedName>
    <definedName name="_A170_43">-393.118</definedName>
    <definedName name="_A170_44">-438.179</definedName>
    <definedName name="_A170_45">-822.167</definedName>
    <definedName name="_A170_46">-198.384</definedName>
    <definedName name="_A170_47">0</definedName>
    <definedName name="_A180">27180.023</definedName>
    <definedName name="_A180_10">13274.045</definedName>
    <definedName name="_A180_103">0</definedName>
    <definedName name="_A180_105">0</definedName>
    <definedName name="_A180_107">0</definedName>
    <definedName name="_A180_111">0</definedName>
    <definedName name="_A180_112">-9096.676</definedName>
    <definedName name="_A180_15">339.913</definedName>
    <definedName name="_A180_18">27821.124</definedName>
    <definedName name="_A180_2">-83336.912</definedName>
    <definedName name="_A180_21">8328.082</definedName>
    <definedName name="_A180_28">0</definedName>
    <definedName name="_A180_29">30126.563</definedName>
    <definedName name="_A180_31">0</definedName>
    <definedName name="_A180_34">-192442.785</definedName>
    <definedName name="_A180_35">11576.13</definedName>
    <definedName name="_A180_36">1552.425</definedName>
    <definedName name="_A180_37">18795.213</definedName>
    <definedName name="_A180_38">17.427</definedName>
    <definedName name="_A180_39">1178.045</definedName>
    <definedName name="_A180_40">0</definedName>
    <definedName name="_A180_41">-10829.798</definedName>
    <definedName name="_A180_42">250707.071</definedName>
    <definedName name="_A180_43">-27126.105</definedName>
    <definedName name="_A180_44">-15099.863</definedName>
    <definedName name="_A180_45">250.869</definedName>
    <definedName name="_A180_46">1145.255</definedName>
    <definedName name="_A180_47">0</definedName>
    <definedName name="_A185">43732.033</definedName>
    <definedName name="_A185_10">0</definedName>
    <definedName name="_A185_103">0</definedName>
    <definedName name="_A185_105">5788.397</definedName>
    <definedName name="_A185_107">37943.636</definedName>
    <definedName name="_A185_111">0</definedName>
    <definedName name="_A185_112">0</definedName>
    <definedName name="_A185_15">0</definedName>
    <definedName name="_A185_18">0</definedName>
    <definedName name="_A185_2">0</definedName>
    <definedName name="_A185_21">0</definedName>
    <definedName name="_A185_28">0</definedName>
    <definedName name="_A185_29">0</definedName>
    <definedName name="_A185_31">0</definedName>
    <definedName name="_A185_34">0</definedName>
    <definedName name="_A185_35">0</definedName>
    <definedName name="_A185_36">0</definedName>
    <definedName name="_A185_37">0</definedName>
    <definedName name="_A185_38">0</definedName>
    <definedName name="_A185_39">0</definedName>
    <definedName name="_A185_40">0</definedName>
    <definedName name="_A185_41">0</definedName>
    <definedName name="_A185_43">0</definedName>
    <definedName name="_A185_44">0</definedName>
    <definedName name="_A185_45">0</definedName>
    <definedName name="_A185_46">0</definedName>
    <definedName name="_A185_47">0</definedName>
    <definedName name="_A2" localSheetId="13" hidden="1">{#N/A,#N/A,FALSE,"Aging Summary";#N/A,#N/A,FALSE,"Ratio Analysis";#N/A,#N/A,FALSE,"Test 120 Day Accts";#N/A,#N/A,FALSE,"Tickmarks"}</definedName>
    <definedName name="_A2" hidden="1">{#N/A,#N/A,FALSE,"Aging Summary";#N/A,#N/A,FALSE,"Ratio Analysis";#N/A,#N/A,FALSE,"Test 120 Day Accts";#N/A,#N/A,FALSE,"Tickmarks"}</definedName>
    <definedName name="_A2_10">0</definedName>
    <definedName name="_A2_103">0</definedName>
    <definedName name="_A2_105">0</definedName>
    <definedName name="_A2_107">0</definedName>
    <definedName name="_A2_111">0</definedName>
    <definedName name="_A2_112">0</definedName>
    <definedName name="_A2_15">0</definedName>
    <definedName name="_A2_18">0</definedName>
    <definedName name="_A2_2">367000</definedName>
    <definedName name="_A2_21">0</definedName>
    <definedName name="_A2_28">0</definedName>
    <definedName name="_A2_29">0</definedName>
    <definedName name="_A2_31">0</definedName>
    <definedName name="_A2_34">0</definedName>
    <definedName name="_A2_35">0</definedName>
    <definedName name="_A2_36">0</definedName>
    <definedName name="_A2_37">2744.46</definedName>
    <definedName name="_A2_38">0</definedName>
    <definedName name="_A2_39">0</definedName>
    <definedName name="_A2_40">0</definedName>
    <definedName name="_A2_41">0</definedName>
    <definedName name="_A2_42">0</definedName>
    <definedName name="_A2_43">0</definedName>
    <definedName name="_A2_44">0</definedName>
    <definedName name="_A2_45">0</definedName>
    <definedName name="_A2_46">0</definedName>
    <definedName name="_A2_47">0</definedName>
    <definedName name="_A20">191893.653</definedName>
    <definedName name="_A20_10">585</definedName>
    <definedName name="_A20_103">0</definedName>
    <definedName name="_A20_105">0</definedName>
    <definedName name="_A20_107">0</definedName>
    <definedName name="_A20_111">0</definedName>
    <definedName name="_A20_112">0</definedName>
    <definedName name="_A20_15">0</definedName>
    <definedName name="_A20_18">0</definedName>
    <definedName name="_A20_2">117372.274</definedName>
    <definedName name="_A20_21">437.903</definedName>
    <definedName name="_A20_28">0</definedName>
    <definedName name="_A20_29">0</definedName>
    <definedName name="_A20_31">0</definedName>
    <definedName name="_A20_34">21289.963</definedName>
    <definedName name="_A20_35">7790.545</definedName>
    <definedName name="_A20_36">0</definedName>
    <definedName name="_A20_37">998.161</definedName>
    <definedName name="_A20_38">589.684</definedName>
    <definedName name="_A20_39">0</definedName>
    <definedName name="_A20_40">0</definedName>
    <definedName name="_A20_41">0</definedName>
    <definedName name="_A20_42">37431.199</definedName>
    <definedName name="_A20_43">2154.602</definedName>
    <definedName name="_A20_44">3244.322</definedName>
    <definedName name="_A20_45">0</definedName>
    <definedName name="_A20_46">0</definedName>
    <definedName name="_A20_47">0</definedName>
    <definedName name="_A22">-3592242.922</definedName>
    <definedName name="_A22_10">0</definedName>
    <definedName name="_A22_103">0</definedName>
    <definedName name="_A22_105">0</definedName>
    <definedName name="_A22_107">0</definedName>
    <definedName name="_A22_108">-125.231</definedName>
    <definedName name="_A22_111">0</definedName>
    <definedName name="_A22_112">0</definedName>
    <definedName name="_A22_15">0</definedName>
    <definedName name="_A22_18">0</definedName>
    <definedName name="_A22_2">-2977201.614</definedName>
    <definedName name="_A22_21">0</definedName>
    <definedName name="_A22_28">0</definedName>
    <definedName name="_A22_29">-614916.077</definedName>
    <definedName name="_A22_31">0</definedName>
    <definedName name="_A22_34">0</definedName>
    <definedName name="_A22_35">0</definedName>
    <definedName name="_A22_36">0</definedName>
    <definedName name="_A22_37">0</definedName>
    <definedName name="_A22_38">0</definedName>
    <definedName name="_A22_39">0</definedName>
    <definedName name="_A22_40">0</definedName>
    <definedName name="_A22_41">0</definedName>
    <definedName name="_A22_42">0</definedName>
    <definedName name="_A22_43">0</definedName>
    <definedName name="_A22_44">0</definedName>
    <definedName name="_A22_45">0</definedName>
    <definedName name="_A22_46">0</definedName>
    <definedName name="_A22_47">0</definedName>
    <definedName name="_A23">-6607307.56012</definedName>
    <definedName name="_A23_10">-222997.472</definedName>
    <definedName name="_A23_103">0</definedName>
    <definedName name="_A23_105">0</definedName>
    <definedName name="_A23_107">0</definedName>
    <definedName name="_A23_111">0</definedName>
    <definedName name="_A23_112">0</definedName>
    <definedName name="_A23_15">-30478.753</definedName>
    <definedName name="_A23_18">-97612.67882</definedName>
    <definedName name="_A23_2">-3635763.4571</definedName>
    <definedName name="_A23_21">-144035.997</definedName>
    <definedName name="_A23_28">0</definedName>
    <definedName name="_A23_29">-2137257.984</definedName>
    <definedName name="_A23_31">-2665.52000000001</definedName>
    <definedName name="_A23_34">-30559.41</definedName>
    <definedName name="_A23_35">-57750.75</definedName>
    <definedName name="_A23_36">-1206.0562</definedName>
    <definedName name="_A23_37">-66326.702</definedName>
    <definedName name="_A23_38">338.23</definedName>
    <definedName name="_A23_39">-1946.386</definedName>
    <definedName name="_A23_40">-252.8</definedName>
    <definedName name="_A23_41">8422.147</definedName>
    <definedName name="_A23_42">-152992.147</definedName>
    <definedName name="_A23_43">-23252.801</definedName>
    <definedName name="_A23_44">-8749.263</definedName>
    <definedName name="_A23_45">-426.666</definedName>
    <definedName name="_A23_46">-1793.094</definedName>
    <definedName name="_A23_47">0</definedName>
    <definedName name="_A24">0</definedName>
    <definedName name="_A24_10">0</definedName>
    <definedName name="_A24_103">0</definedName>
    <definedName name="_A24_105">0</definedName>
    <definedName name="_A24_107">0</definedName>
    <definedName name="_A24_111">0</definedName>
    <definedName name="_A24_112">0</definedName>
    <definedName name="_A24_15">0</definedName>
    <definedName name="_A24_18">0</definedName>
    <definedName name="_A24_2">0</definedName>
    <definedName name="_A24_21">0</definedName>
    <definedName name="_A24_28">0</definedName>
    <definedName name="_A24_29">0</definedName>
    <definedName name="_A24_31">0</definedName>
    <definedName name="_A24_34">0</definedName>
    <definedName name="_A24_35">0</definedName>
    <definedName name="_A24_36">0</definedName>
    <definedName name="_A24_37">0</definedName>
    <definedName name="_A24_38">0</definedName>
    <definedName name="_A24_39">0</definedName>
    <definedName name="_A24_40">0</definedName>
    <definedName name="_A24_41">0</definedName>
    <definedName name="_A24_42">0</definedName>
    <definedName name="_A24_43">0</definedName>
    <definedName name="_A24_44">0</definedName>
    <definedName name="_A24_45">0</definedName>
    <definedName name="_A24_46">0</definedName>
    <definedName name="_A24_47">0</definedName>
    <definedName name="_A25">-583132.523</definedName>
    <definedName name="_A25_10">-84.648</definedName>
    <definedName name="_A25_103">0</definedName>
    <definedName name="_A25_105">0</definedName>
    <definedName name="_A25_107">0</definedName>
    <definedName name="_A25_108">125.231</definedName>
    <definedName name="_A25_111">0</definedName>
    <definedName name="_A25_112">0</definedName>
    <definedName name="_A25_15">-101.917</definedName>
    <definedName name="_A25_18">0</definedName>
    <definedName name="_A25_2">-231913.204</definedName>
    <definedName name="_A25_21">-534.196</definedName>
    <definedName name="_A25_28">0</definedName>
    <definedName name="_A25_29">0</definedName>
    <definedName name="_A25_31">-277147.98</definedName>
    <definedName name="_A25_34">-48129.155</definedName>
    <definedName name="_A25_35">-11929.832</definedName>
    <definedName name="_A25_36">173.104</definedName>
    <definedName name="_A25_37">-11545.339</definedName>
    <definedName name="_A25_38">0</definedName>
    <definedName name="_A25_39">-3920.678</definedName>
    <definedName name="_A25_40">0</definedName>
    <definedName name="_A25_41">0</definedName>
    <definedName name="_A25_42">1876.091</definedName>
    <definedName name="_A25_43">0</definedName>
    <definedName name="_A25_44">0</definedName>
    <definedName name="_A25_45">0</definedName>
    <definedName name="_A25_46">0</definedName>
    <definedName name="_A25_47">0</definedName>
    <definedName name="_A26">-1728305.00188</definedName>
    <definedName name="_A26_10">-57842.014</definedName>
    <definedName name="_A26_103">0</definedName>
    <definedName name="_A26_105">0</definedName>
    <definedName name="_A26_107">0</definedName>
    <definedName name="_A26_111">0</definedName>
    <definedName name="_A26_112">0</definedName>
    <definedName name="_A26_15">-5918.822</definedName>
    <definedName name="_A26_18">-111187.79418</definedName>
    <definedName name="_A26_2">-771939.2719</definedName>
    <definedName name="_A26_21">-15033.463</definedName>
    <definedName name="_A26_28">0</definedName>
    <definedName name="_A26_29">-84528.098</definedName>
    <definedName name="_A26_31">0</definedName>
    <definedName name="_A26_34">-137063.513</definedName>
    <definedName name="_A26_35">-153923.717</definedName>
    <definedName name="_A26_36">3987.8302</definedName>
    <definedName name="_A26_37">-44829.706</definedName>
    <definedName name="_A26_38">-353.401</definedName>
    <definedName name="_A26_39">-665</definedName>
    <definedName name="_A26_40">0</definedName>
    <definedName name="_A26_41">-10456.857</definedName>
    <definedName name="_A26_42">-326241.111</definedName>
    <definedName name="_A26_43">-1755.622</definedName>
    <definedName name="_A26_44">-7316.725</definedName>
    <definedName name="_A26_45">-3084.611</definedName>
    <definedName name="_A26_46">-153.106</definedName>
    <definedName name="_A26_47">0</definedName>
    <definedName name="_A27">-931657.64</definedName>
    <definedName name="_A27_10">-27471.722</definedName>
    <definedName name="_A27_103">0</definedName>
    <definedName name="_A27_105">0</definedName>
    <definedName name="_A27_107">0</definedName>
    <definedName name="_A27_108">45537.596</definedName>
    <definedName name="_A27_111">0</definedName>
    <definedName name="_A27_112">0</definedName>
    <definedName name="_A27_15">-203.717</definedName>
    <definedName name="_A27_18">0</definedName>
    <definedName name="_A27_2">-927681.446</definedName>
    <definedName name="_A27_21">0</definedName>
    <definedName name="_A27_28">0</definedName>
    <definedName name="_A27_29">-20066.361</definedName>
    <definedName name="_A27_31">0</definedName>
    <definedName name="_A27_34">0</definedName>
    <definedName name="_A27_35">0</definedName>
    <definedName name="_A27_36">0</definedName>
    <definedName name="_A27_37">0</definedName>
    <definedName name="_A27_38">0</definedName>
    <definedName name="_A27_39">0</definedName>
    <definedName name="_A27_40">0</definedName>
    <definedName name="_A27_41">0</definedName>
    <definedName name="_A27_42">0</definedName>
    <definedName name="_A27_43">-1027.638</definedName>
    <definedName name="_A27_44">-375.53</definedName>
    <definedName name="_A27_45">-185</definedName>
    <definedName name="_A27_46">-183.822</definedName>
    <definedName name="_A27_47">0</definedName>
    <definedName name="_A28">-2568739.103</definedName>
    <definedName name="_A28_10">-44493.394</definedName>
    <definedName name="_A28_103">136037.958</definedName>
    <definedName name="_A28_105">3568.669</definedName>
    <definedName name="_A28_107">99465.303</definedName>
    <definedName name="_A28_111">64186.3209999999</definedName>
    <definedName name="_A28_112">0</definedName>
    <definedName name="_A28_15">-2073.068</definedName>
    <definedName name="_A28_18">-189439.976</definedName>
    <definedName name="_A28_2">-1318707.897</definedName>
    <definedName name="_A28_21">-19590.551</definedName>
    <definedName name="_A28_28">-83359.788</definedName>
    <definedName name="_A28_29">-19096.497</definedName>
    <definedName name="_A28_31">-4836.64</definedName>
    <definedName name="_A28_34">-443634.811</definedName>
    <definedName name="_A28_35">-113554.126</definedName>
    <definedName name="_A28_36">-16193.68</definedName>
    <definedName name="_A28_37">-90066.268</definedName>
    <definedName name="_A28_38">312.948</definedName>
    <definedName name="_A28_39">0</definedName>
    <definedName name="_A28_40">-136050.628</definedName>
    <definedName name="_A28_41">-119807.839</definedName>
    <definedName name="_A28_42">-131998.612</definedName>
    <definedName name="_A28_43">-87106.211</definedName>
    <definedName name="_A28_44">-41087.09</definedName>
    <definedName name="_A28_45">-10918.523</definedName>
    <definedName name="_A28_46">-294.703</definedName>
    <definedName name="_A28_47">0</definedName>
    <definedName name="_A29">-990015.58</definedName>
    <definedName name="_A29_10">0</definedName>
    <definedName name="_A29_103">0</definedName>
    <definedName name="_A29_105">0</definedName>
    <definedName name="_A29_107">0</definedName>
    <definedName name="_A29_111">0</definedName>
    <definedName name="_A29_112">0</definedName>
    <definedName name="_A29_15">0</definedName>
    <definedName name="_A29_18">0</definedName>
    <definedName name="_A29_2">-990015.58</definedName>
    <definedName name="_A29_21">0</definedName>
    <definedName name="_A29_28">0</definedName>
    <definedName name="_A29_29">0</definedName>
    <definedName name="_A29_31">0</definedName>
    <definedName name="_A29_34">0</definedName>
    <definedName name="_A29_35">0</definedName>
    <definedName name="_A29_36">0</definedName>
    <definedName name="_A29_37">0</definedName>
    <definedName name="_A29_38">0</definedName>
    <definedName name="_A29_39">0</definedName>
    <definedName name="_A29_40">0</definedName>
    <definedName name="_A29_41">0</definedName>
    <definedName name="_A29_42">0</definedName>
    <definedName name="_A29_43">0</definedName>
    <definedName name="_A29_44">0</definedName>
    <definedName name="_A29_45">0</definedName>
    <definedName name="_A29_46">0</definedName>
    <definedName name="_A29_47">0</definedName>
    <definedName name="_A3_10">703006.276</definedName>
    <definedName name="_A3_103">0</definedName>
    <definedName name="_A3_105">0</definedName>
    <definedName name="_A3_107">-0.018</definedName>
    <definedName name="_A3_108">-507.976</definedName>
    <definedName name="_A3_111">-14987.346</definedName>
    <definedName name="_A3_112">0</definedName>
    <definedName name="_A3_15">13503.676</definedName>
    <definedName name="_A3_18">5091.452</definedName>
    <definedName name="_A3_2">11216912.887</definedName>
    <definedName name="_A3_21">487196.52</definedName>
    <definedName name="_A3_28">0</definedName>
    <definedName name="_A3_29">354411.775</definedName>
    <definedName name="_A3_31">0</definedName>
    <definedName name="_A3_34">562585.449</definedName>
    <definedName name="_A3_35">1313772.826</definedName>
    <definedName name="_A3_36">71360.575</definedName>
    <definedName name="_A3_37">284324.027</definedName>
    <definedName name="_A3_38">6542.745</definedName>
    <definedName name="_A3_39">3920.678</definedName>
    <definedName name="_A3_40">0</definedName>
    <definedName name="_A3_41">41096.87</definedName>
    <definedName name="_A3_42">2509137.427</definedName>
    <definedName name="_A3_43">49091.8</definedName>
    <definedName name="_A3_44">37816.876</definedName>
    <definedName name="_A3_45">31302.997</definedName>
    <definedName name="_A3_46">28278.299</definedName>
    <definedName name="_A3_47">0</definedName>
    <definedName name="_A30">-168490.664</definedName>
    <definedName name="_A30_10">0</definedName>
    <definedName name="_A30_103">0</definedName>
    <definedName name="_A30_105">0</definedName>
    <definedName name="_A30_107">0</definedName>
    <definedName name="_A30_111">0</definedName>
    <definedName name="_A30_112">0</definedName>
    <definedName name="_A30_15">0</definedName>
    <definedName name="_A30_18">0</definedName>
    <definedName name="_A30_2">-168490.664</definedName>
    <definedName name="_A30_21">0</definedName>
    <definedName name="_A30_28">0</definedName>
    <definedName name="_A30_29">0</definedName>
    <definedName name="_A30_31">0</definedName>
    <definedName name="_A30_34">0</definedName>
    <definedName name="_A30_35">0</definedName>
    <definedName name="_A30_36">0</definedName>
    <definedName name="_A30_37">0</definedName>
    <definedName name="_A30_38">0</definedName>
    <definedName name="_A30_39">0</definedName>
    <definedName name="_A30_40">0</definedName>
    <definedName name="_A30_41">0</definedName>
    <definedName name="_A30_42">0</definedName>
    <definedName name="_A30_43">0</definedName>
    <definedName name="_A30_44">0</definedName>
    <definedName name="_A30_45">0</definedName>
    <definedName name="_A30_46">0</definedName>
    <definedName name="_A30_47">0</definedName>
    <definedName name="_A32">-9302529.787</definedName>
    <definedName name="_A32_10">-601969.793</definedName>
    <definedName name="_A32_103">584125.448</definedName>
    <definedName name="_A32_105">2658849.853</definedName>
    <definedName name="_A32_107">8266569.047</definedName>
    <definedName name="_A32_111">569697.467</definedName>
    <definedName name="_A32_112">0</definedName>
    <definedName name="_A32_15">-204735.053</definedName>
    <definedName name="_A32_18">-417969.896</definedName>
    <definedName name="_A32_2">-6401088.369</definedName>
    <definedName name="_A32_21">-98705.936</definedName>
    <definedName name="_A32_28">-7533164.725</definedName>
    <definedName name="_A32_29">-1769365.062</definedName>
    <definedName name="_A32_31">-100</definedName>
    <definedName name="_A32_34">-1953849.853</definedName>
    <definedName name="_A32_35">-284125.448</definedName>
    <definedName name="_A32_36">-300000</definedName>
    <definedName name="_A32_37">-80000</definedName>
    <definedName name="_A32_38">-5000</definedName>
    <definedName name="_A32_39">-20000</definedName>
    <definedName name="_A32_40">-542000</definedName>
    <definedName name="_A32_41">-600000</definedName>
    <definedName name="_A32_42">-386413.423</definedName>
    <definedName name="_A32_43">-6000</definedName>
    <definedName name="_A32_44">-25000</definedName>
    <definedName name="_A32_45">-143000</definedName>
    <definedName name="_A32_46">-9284.044</definedName>
    <definedName name="_A32_47">0</definedName>
    <definedName name="_A33">-807814.99</definedName>
    <definedName name="_A33_10">-73110.63</definedName>
    <definedName name="_A33_103">4249.364</definedName>
    <definedName name="_A33_105">209337.812</definedName>
    <definedName name="_A33_107">896761.513</definedName>
    <definedName name="_A33_111">51298.956</definedName>
    <definedName name="_A33_112">0</definedName>
    <definedName name="_A33_15">-23584.662</definedName>
    <definedName name="_A33_18">-49570.631</definedName>
    <definedName name="_A33_2">-728420.186</definedName>
    <definedName name="_A33_21">-11496.158</definedName>
    <definedName name="_A33_28">-655292.268</definedName>
    <definedName name="_A33_29">-152522.722</definedName>
    <definedName name="_A33_31">-1806.126</definedName>
    <definedName name="_A33_34">-25311.197</definedName>
    <definedName name="_A33_35">-44.972</definedName>
    <definedName name="_A33_36">-4204.392</definedName>
    <definedName name="_A33_37">-109415.735</definedName>
    <definedName name="_A33_38">-31042.251</definedName>
    <definedName name="_A33_39">-11445.534</definedName>
    <definedName name="_A33_40">-8773.12</definedName>
    <definedName name="_A33_41">-32702.679</definedName>
    <definedName name="_A33_42">-30323.108</definedName>
    <definedName name="_A33_43">-4911.108</definedName>
    <definedName name="_A33_44">-5643.511</definedName>
    <definedName name="_A33_45">-9335.133</definedName>
    <definedName name="_A33_46">-506.512</definedName>
    <definedName name="_A33_47">0</definedName>
    <definedName name="_A34">-7746260.07</definedName>
    <definedName name="_A34_10">-662991.484</definedName>
    <definedName name="_A34_103">-460675.29</definedName>
    <definedName name="_A34_105">-2531157.575</definedName>
    <definedName name="_A34_107">5387337.459</definedName>
    <definedName name="_A34_108">160086.778</definedName>
    <definedName name="_A34_111">494496.876</definedName>
    <definedName name="_A34_112">214247.26</definedName>
    <definedName name="_A34_15">-63913.809</definedName>
    <definedName name="_A34_18">-835925.294</definedName>
    <definedName name="_A34_2">-4185114.957</definedName>
    <definedName name="_A34_21">-151937.504</definedName>
    <definedName name="_A34_28">-5967679.431</definedName>
    <definedName name="_A34_29">-1938667.395</definedName>
    <definedName name="_A34_31">84365.319</definedName>
    <definedName name="_A34_34">730744.29</definedName>
    <definedName name="_A34_35">472627.706</definedName>
    <definedName name="_A34_36">-11952.581</definedName>
    <definedName name="_A34_37">-150445.092</definedName>
    <definedName name="_A34_38">7354.771</definedName>
    <definedName name="_A34_39">-21162.88</definedName>
    <definedName name="_A34_40">428180.413</definedName>
    <definedName name="_A34_41">750842.674</definedName>
    <definedName name="_A34_42">717933.055</definedName>
    <definedName name="_A34_43">-86674.094</definedName>
    <definedName name="_A34_44">-83873.811</definedName>
    <definedName name="_A34_45">-12617.517</definedName>
    <definedName name="_A34_46">-29687.957</definedName>
    <definedName name="_A34_47">0</definedName>
    <definedName name="_A37">892071.952</definedName>
    <definedName name="_A37_10">66637.307</definedName>
    <definedName name="_A37_103">0</definedName>
    <definedName name="_A37_105">0</definedName>
    <definedName name="_A37_107">0</definedName>
    <definedName name="_A37_111">0</definedName>
    <definedName name="_A37_112">0</definedName>
    <definedName name="_A37_15">1320.137</definedName>
    <definedName name="_A37_18">0</definedName>
    <definedName name="_A37_2">820258.75</definedName>
    <definedName name="_A37_21">3855.758</definedName>
    <definedName name="_A37_28">0</definedName>
    <definedName name="_A37_29">0</definedName>
    <definedName name="_A37_31">0</definedName>
    <definedName name="_A37_34">0</definedName>
    <definedName name="_A37_35">0</definedName>
    <definedName name="_A37_36">0</definedName>
    <definedName name="_A37_37">0</definedName>
    <definedName name="_A37_38">0</definedName>
    <definedName name="_A37_39">0</definedName>
    <definedName name="_A37_40">0</definedName>
    <definedName name="_A37_41">0</definedName>
    <definedName name="_A37_42">0</definedName>
    <definedName name="_A37_43">0</definedName>
    <definedName name="_A37_44">0</definedName>
    <definedName name="_A37_45">0</definedName>
    <definedName name="_A37_46">0</definedName>
    <definedName name="_A37_47">0</definedName>
    <definedName name="_A39">699448.025</definedName>
    <definedName name="_A39_10">8700.204</definedName>
    <definedName name="_A39_103">0</definedName>
    <definedName name="_A39_105">0</definedName>
    <definedName name="_A39_107">-8891</definedName>
    <definedName name="_A39_111">0</definedName>
    <definedName name="_A39_112">-25039.739</definedName>
    <definedName name="_A39_15">212.638</definedName>
    <definedName name="_A39_18">31394.006</definedName>
    <definedName name="_A39_2">425955.076</definedName>
    <definedName name="_A39_21">5544.953</definedName>
    <definedName name="_A39_28">0</definedName>
    <definedName name="_A39_29">21290.304</definedName>
    <definedName name="_A39_31">0</definedName>
    <definedName name="_A39_34">81044.615</definedName>
    <definedName name="_A39_35">14242.51</definedName>
    <definedName name="_A39_36">2499.836</definedName>
    <definedName name="_A39_37">11613.606</definedName>
    <definedName name="_A39_38">243.114</definedName>
    <definedName name="_A39_39">0</definedName>
    <definedName name="_A39_40">0</definedName>
    <definedName name="_A39_41">55884.036</definedName>
    <definedName name="_A39_42">19167.119</definedName>
    <definedName name="_A39_43">31039.217</definedName>
    <definedName name="_A39_44">19191.324</definedName>
    <definedName name="_A39_45">5306.106</definedName>
    <definedName name="_A39_46">50.1</definedName>
    <definedName name="_A39_47">0</definedName>
    <definedName name="_A4">1414310.181</definedName>
    <definedName name="_A4_10">77734.026</definedName>
    <definedName name="_A4_103">0</definedName>
    <definedName name="_A4_105">0</definedName>
    <definedName name="_A4_107">0</definedName>
    <definedName name="_A4_111">0</definedName>
    <definedName name="_A4_112">0</definedName>
    <definedName name="_A4_15">0</definedName>
    <definedName name="_A4_18">0</definedName>
    <definedName name="_A4_2">1164185.999</definedName>
    <definedName name="_A4_21">3565.286</definedName>
    <definedName name="_A4_28">0</definedName>
    <definedName name="_A4_29">61070.737</definedName>
    <definedName name="_A4_31">0</definedName>
    <definedName name="_A4_34">5303.924</definedName>
    <definedName name="_A4_35">55616.557</definedName>
    <definedName name="_A4_36">692.25</definedName>
    <definedName name="_A4_37">7963.984</definedName>
    <definedName name="_A4_38">0</definedName>
    <definedName name="_A4_39">0</definedName>
    <definedName name="_A4_40">0</definedName>
    <definedName name="_A4_41">0</definedName>
    <definedName name="_A4_42">37646.953</definedName>
    <definedName name="_A4_43">530.465</definedName>
    <definedName name="_A4_44">0</definedName>
    <definedName name="_A4_45">0</definedName>
    <definedName name="_A4_46">0</definedName>
    <definedName name="_A4_47">0</definedName>
    <definedName name="_A40">2585311.76</definedName>
    <definedName name="_A40_10">107717.6</definedName>
    <definedName name="_A40_103">0</definedName>
    <definedName name="_A40_105">0</definedName>
    <definedName name="_A40_107">0</definedName>
    <definedName name="_A40_111">0</definedName>
    <definedName name="_A40_112">0</definedName>
    <definedName name="_A40_15">16967.722</definedName>
    <definedName name="_A40_18">6306.139</definedName>
    <definedName name="_A40_2">1982517.908</definedName>
    <definedName name="_A40_21">17096.39</definedName>
    <definedName name="_A40_28">0</definedName>
    <definedName name="_A40_29">14684.393</definedName>
    <definedName name="_A40_31">0</definedName>
    <definedName name="_A40_34">85901.216</definedName>
    <definedName name="_A40_35">116799.423</definedName>
    <definedName name="_A40_36">691.567</definedName>
    <definedName name="_A40_37">1808.297</definedName>
    <definedName name="_A40_38">0</definedName>
    <definedName name="_A40_39">0</definedName>
    <definedName name="_A40_40">0</definedName>
    <definedName name="_A40_41">77345.019</definedName>
    <definedName name="_A40_42">152917.296</definedName>
    <definedName name="_A40_43">1797.658</definedName>
    <definedName name="_A40_44">1954.819</definedName>
    <definedName name="_A40_45">0</definedName>
    <definedName name="_A40_46">806.313</definedName>
    <definedName name="_A40_47">0</definedName>
    <definedName name="_A41">0</definedName>
    <definedName name="_A41_10">0</definedName>
    <definedName name="_A41_103">0</definedName>
    <definedName name="_A41_105">0</definedName>
    <definedName name="_A41_107">0</definedName>
    <definedName name="_A41_111">0</definedName>
    <definedName name="_A41_112">0</definedName>
    <definedName name="_A41_15">0</definedName>
    <definedName name="_A41_18">0</definedName>
    <definedName name="_A41_2">0</definedName>
    <definedName name="_A41_21">0</definedName>
    <definedName name="_A41_28">0</definedName>
    <definedName name="_A41_29">0</definedName>
    <definedName name="_A41_31">0</definedName>
    <definedName name="_A41_34">0</definedName>
    <definedName name="_A41_35">0</definedName>
    <definedName name="_A41_36">0</definedName>
    <definedName name="_A41_37">0</definedName>
    <definedName name="_A41_38">0</definedName>
    <definedName name="_A41_39">0</definedName>
    <definedName name="_A41_40">0</definedName>
    <definedName name="_A41_41">0</definedName>
    <definedName name="_A41_42">0</definedName>
    <definedName name="_A41_43">0</definedName>
    <definedName name="_A41_44">0</definedName>
    <definedName name="_A41_45">0</definedName>
    <definedName name="_A41_46">0</definedName>
    <definedName name="_A41_47">0</definedName>
    <definedName name="_A42">0</definedName>
    <definedName name="_A42_10">-2475.68699999998</definedName>
    <definedName name="_A42_103">6650.478</definedName>
    <definedName name="_A42_105">67019.608</definedName>
    <definedName name="_A42_107">0</definedName>
    <definedName name="_A42_108">222029.537</definedName>
    <definedName name="_A42_111">0</definedName>
    <definedName name="_A42_112">0</definedName>
    <definedName name="_A42_15">-1908.971</definedName>
    <definedName name="_A42_18">-2.91038304567337E-11</definedName>
    <definedName name="_A42_2">5.82076609134674E-11</definedName>
    <definedName name="_A42_21">0</definedName>
    <definedName name="_A42_28">0</definedName>
    <definedName name="_A42_29">-0.00100000004749745</definedName>
    <definedName name="_A42_31">-2715.801</definedName>
    <definedName name="_A42_34">0</definedName>
    <definedName name="_A42_35">0</definedName>
    <definedName name="_A42_36">-6650.478</definedName>
    <definedName name="_A42_37">-34693.999</definedName>
    <definedName name="_A42_38">-271.619</definedName>
    <definedName name="_A42_39">-4673.003</definedName>
    <definedName name="_A42_40">0</definedName>
    <definedName name="_A42_41">0</definedName>
    <definedName name="_A42_42">-229045.654</definedName>
    <definedName name="_A42_43">-1130.057</definedName>
    <definedName name="_A42_44">-4322.102</definedName>
    <definedName name="_A42_45">0</definedName>
    <definedName name="_A42_46">-7812.251</definedName>
    <definedName name="_A42_47">0</definedName>
    <definedName name="_A43">1500000</definedName>
    <definedName name="_A43_10">750000</definedName>
    <definedName name="_A43_103">0</definedName>
    <definedName name="_A43_105">0</definedName>
    <definedName name="_A43_107">-1500000</definedName>
    <definedName name="_A43_111">0</definedName>
    <definedName name="_A43_15">0</definedName>
    <definedName name="_A43_18">750000</definedName>
    <definedName name="_A43_2">0</definedName>
    <definedName name="_A43_21">0</definedName>
    <definedName name="_A43_28">1500000</definedName>
    <definedName name="_A43_29">0</definedName>
    <definedName name="_A43_31">0</definedName>
    <definedName name="_A43_34">0</definedName>
    <definedName name="_A43_35">0</definedName>
    <definedName name="_A43_36">0</definedName>
    <definedName name="_A43_37">0</definedName>
    <definedName name="_A43_38">0</definedName>
    <definedName name="_A43_39">0</definedName>
    <definedName name="_A43_40">0</definedName>
    <definedName name="_A43_41">0</definedName>
    <definedName name="_A43_42">0</definedName>
    <definedName name="_A43_43">0</definedName>
    <definedName name="_A43_44">0</definedName>
    <definedName name="_A43_45">0</definedName>
    <definedName name="_A44">0</definedName>
    <definedName name="_A44_10">0</definedName>
    <definedName name="_A44_103">0</definedName>
    <definedName name="_A44_105">0</definedName>
    <definedName name="_A44_107">0</definedName>
    <definedName name="_A44_111">0</definedName>
    <definedName name="_A44_112">0</definedName>
    <definedName name="_A44_15">0</definedName>
    <definedName name="_A44_18">0</definedName>
    <definedName name="_A44_2">0</definedName>
    <definedName name="_A44_21">0</definedName>
    <definedName name="_A44_28">0</definedName>
    <definedName name="_A44_29">0</definedName>
    <definedName name="_A44_31">0</definedName>
    <definedName name="_A44_34">0</definedName>
    <definedName name="_A44_35">0</definedName>
    <definedName name="_A44_36">0</definedName>
    <definedName name="_A44_37">0</definedName>
    <definedName name="_A44_38">0</definedName>
    <definedName name="_A44_39">0</definedName>
    <definedName name="_A44_40">0</definedName>
    <definedName name="_A44_41">0</definedName>
    <definedName name="_A44_42">0</definedName>
    <definedName name="_A44_43">0</definedName>
    <definedName name="_A44_44">0</definedName>
    <definedName name="_A44_45">0</definedName>
    <definedName name="_A44_46">0</definedName>
    <definedName name="_A44_47">0</definedName>
    <definedName name="_A46">0</definedName>
    <definedName name="_A46_10">0</definedName>
    <definedName name="_A46_103">0</definedName>
    <definedName name="_A46_105">0</definedName>
    <definedName name="_A46_107">0</definedName>
    <definedName name="_A46_111">0</definedName>
    <definedName name="_A46_112">0</definedName>
    <definedName name="_A46_15">0</definedName>
    <definedName name="_A46_18">0</definedName>
    <definedName name="_A46_2">0</definedName>
    <definedName name="_A46_21">0</definedName>
    <definedName name="_A46_28">0</definedName>
    <definedName name="_A46_29">0</definedName>
    <definedName name="_A46_31">0</definedName>
    <definedName name="_A46_34">0</definedName>
    <definedName name="_A46_35">0</definedName>
    <definedName name="_A46_36">0</definedName>
    <definedName name="_A46_37">0</definedName>
    <definedName name="_A46_38">0</definedName>
    <definedName name="_A46_39">0</definedName>
    <definedName name="_A46_40">0</definedName>
    <definedName name="_A46_41">0</definedName>
    <definedName name="_A46_42">0</definedName>
    <definedName name="_A46_43">0</definedName>
    <definedName name="_A46_44">0</definedName>
    <definedName name="_A46_45">0</definedName>
    <definedName name="_A46_46">0</definedName>
    <definedName name="_A46_47">0</definedName>
    <definedName name="_A47">-607891.976</definedName>
    <definedName name="_A47_10">0</definedName>
    <definedName name="_A47_103">0</definedName>
    <definedName name="_A47_105">0</definedName>
    <definedName name="_A47_107">0</definedName>
    <definedName name="_A47_111">0</definedName>
    <definedName name="_A47_112">0</definedName>
    <definedName name="_A47_15">0</definedName>
    <definedName name="_A47_18">0</definedName>
    <definedName name="_A47_2">-607891.976</definedName>
    <definedName name="_A47_21">0</definedName>
    <definedName name="_A47_28">0</definedName>
    <definedName name="_A47_29">0</definedName>
    <definedName name="_A47_31">0</definedName>
    <definedName name="_A47_34">0</definedName>
    <definedName name="_A47_35">0</definedName>
    <definedName name="_A47_36">0</definedName>
    <definedName name="_A47_37">0</definedName>
    <definedName name="_A47_38">0</definedName>
    <definedName name="_A47_39">0</definedName>
    <definedName name="_A47_40">0</definedName>
    <definedName name="_A47_41">0</definedName>
    <definedName name="_A47_42">0</definedName>
    <definedName name="_A47_43">0</definedName>
    <definedName name="_A47_44">0</definedName>
    <definedName name="_A47_45">0</definedName>
    <definedName name="_A47_46">0</definedName>
    <definedName name="_A47_47">0</definedName>
    <definedName name="_A48">4105308.038</definedName>
    <definedName name="_A48_10">117000</definedName>
    <definedName name="_A48_103">0</definedName>
    <definedName name="_A48_105">0</definedName>
    <definedName name="_A48_107">0</definedName>
    <definedName name="_A48_108">-16600925.926</definedName>
    <definedName name="_A48_111">0</definedName>
    <definedName name="_A48_112">0</definedName>
    <definedName name="_A48_15">302412.019</definedName>
    <definedName name="_A48_18">1114570.944</definedName>
    <definedName name="_A48_2">11491834.714</definedName>
    <definedName name="_A48_21">16793.188</definedName>
    <definedName name="_A48_28">2460673.355</definedName>
    <definedName name="_A48_29">1058000</definedName>
    <definedName name="_A48_31">1645269.885</definedName>
    <definedName name="_A48_34">6572.031</definedName>
    <definedName name="_A48_35">14701.064</definedName>
    <definedName name="_A48_36">297874.053</definedName>
    <definedName name="_A48_37">156882.428</definedName>
    <definedName name="_A48_38">14155.97</definedName>
    <definedName name="_A48_39">32579.375</definedName>
    <definedName name="_A48_40">1187762.48</definedName>
    <definedName name="_A48_41">116161.903</definedName>
    <definedName name="_A48_42">349833.7</definedName>
    <definedName name="_A48_43">78301.506</definedName>
    <definedName name="_A48_44">74131.362</definedName>
    <definedName name="_A48_45">143295.127</definedName>
    <definedName name="_A48_46">27428.86</definedName>
    <definedName name="_A48_47">0</definedName>
    <definedName name="_A5">890496.249</definedName>
    <definedName name="_A5_10">13905.825</definedName>
    <definedName name="_A5_103">0</definedName>
    <definedName name="_A5_105">0</definedName>
    <definedName name="_A5_107">0</definedName>
    <definedName name="_A5_111">0</definedName>
    <definedName name="_A5_112">0</definedName>
    <definedName name="_A5_15">2583.313</definedName>
    <definedName name="_A5_18">49746.203</definedName>
    <definedName name="_A5_2">295368.478</definedName>
    <definedName name="_A5_21">22308.764</definedName>
    <definedName name="_A5_28">26.1</definedName>
    <definedName name="_A5_29">8130.27</definedName>
    <definedName name="_A5_31">67902.92</definedName>
    <definedName name="_A5_34">28749.642</definedName>
    <definedName name="_A5_35">177522.636</definedName>
    <definedName name="_A5_36">3791.962</definedName>
    <definedName name="_A5_37">125835.151</definedName>
    <definedName name="_A5_38">-1762.545</definedName>
    <definedName name="_A5_39">0</definedName>
    <definedName name="_A5_40">0</definedName>
    <definedName name="_A5_41">4573.629</definedName>
    <definedName name="_A5_42">59162.801</definedName>
    <definedName name="_A5_43">17666.15</definedName>
    <definedName name="_A5_44">6163.512</definedName>
    <definedName name="_A5_45">8363.621</definedName>
    <definedName name="_A5_46">457.817</definedName>
    <definedName name="_A5_47">0</definedName>
    <definedName name="_A50">-130250.854</definedName>
    <definedName name="_A50_10">0</definedName>
    <definedName name="_A50_103">0</definedName>
    <definedName name="_A50_105">0</definedName>
    <definedName name="_A50_107">0</definedName>
    <definedName name="_A50_111">0</definedName>
    <definedName name="_A50_112">0</definedName>
    <definedName name="_A50_15">0</definedName>
    <definedName name="_A50_18">0</definedName>
    <definedName name="_A50_2">-33609.444</definedName>
    <definedName name="_A50_21">0</definedName>
    <definedName name="_A50_28">0</definedName>
    <definedName name="_A50_29">0</definedName>
    <definedName name="_A50_31">0</definedName>
    <definedName name="_A50_34">-74273.797</definedName>
    <definedName name="_A50_35">-870.185</definedName>
    <definedName name="_A50_36">0</definedName>
    <definedName name="_A50_37">-2950.451</definedName>
    <definedName name="_A50_38">0</definedName>
    <definedName name="_A50_39">0</definedName>
    <definedName name="_A50_40">0</definedName>
    <definedName name="_A50_41">0</definedName>
    <definedName name="_A50_42">-18546.977</definedName>
    <definedName name="_A50_43">0</definedName>
    <definedName name="_A50_44">0</definedName>
    <definedName name="_A50_45">0</definedName>
    <definedName name="_A50_46">0</definedName>
    <definedName name="_A50_47">0</definedName>
    <definedName name="_A51">-4869296.778</definedName>
    <definedName name="_A51_10">0</definedName>
    <definedName name="_A51_103">0</definedName>
    <definedName name="_A51_105">0</definedName>
    <definedName name="_A51_107">0</definedName>
    <definedName name="_A51_111">0</definedName>
    <definedName name="_A51_112">0</definedName>
    <definedName name="_A51_15">0</definedName>
    <definedName name="_A51_18">0</definedName>
    <definedName name="_A51_2">-4847408.64</definedName>
    <definedName name="_A51_21">0</definedName>
    <definedName name="_A51_28">0</definedName>
    <definedName name="_A51_29">0</definedName>
    <definedName name="_A51_31">0</definedName>
    <definedName name="_A51_34">0</definedName>
    <definedName name="_A51_35">0</definedName>
    <definedName name="_A51_36">0</definedName>
    <definedName name="_A51_37">0</definedName>
    <definedName name="_A51_38">0</definedName>
    <definedName name="_A51_39">0</definedName>
    <definedName name="_A51_40">0</definedName>
    <definedName name="_A51_41">0</definedName>
    <definedName name="_A51_42">-21846.138</definedName>
    <definedName name="_A51_43">-42</definedName>
    <definedName name="_A51_44">0</definedName>
    <definedName name="_A51_45">0</definedName>
    <definedName name="_A51_46">0</definedName>
    <definedName name="_A51_47">0</definedName>
    <definedName name="_A52">0</definedName>
    <definedName name="_A52_10">-258899.866</definedName>
    <definedName name="_A52_103">0</definedName>
    <definedName name="_A52_105">0</definedName>
    <definedName name="_A52_107">0</definedName>
    <definedName name="_A52_108">19572575.111</definedName>
    <definedName name="_A52_111">0</definedName>
    <definedName name="_A52_112">0</definedName>
    <definedName name="_A52_15">-5320.397</definedName>
    <definedName name="_A52_18">-262532.783</definedName>
    <definedName name="_A52_2">-4964764.685</definedName>
    <definedName name="_A52_21">-162896.2</definedName>
    <definedName name="_A52_28">-2922733.228</definedName>
    <definedName name="_A52_29">0</definedName>
    <definedName name="_A52_31">-5251957.509</definedName>
    <definedName name="_A52_34">-535422.571</definedName>
    <definedName name="_A52_35">-1645890.605</definedName>
    <definedName name="_A52_36">-22000</definedName>
    <definedName name="_A52_37">-93401.162</definedName>
    <definedName name="_A52_38">-233.757</definedName>
    <definedName name="_A52_39">-2165</definedName>
    <definedName name="_A52_40">-1195096.15</definedName>
    <definedName name="_A52_41">-438569.217</definedName>
    <definedName name="_A52_42">-1613577.384</definedName>
    <definedName name="_A52_43">-105488.588</definedName>
    <definedName name="_A52_44">-71776.604</definedName>
    <definedName name="_A52_45">-19139.745</definedName>
    <definedName name="_A52_46">-709.66</definedName>
    <definedName name="_A52_47">0</definedName>
    <definedName name="_A53">-361997.49</definedName>
    <definedName name="_A53_10">0</definedName>
    <definedName name="_A53_103">0</definedName>
    <definedName name="_A53_105">0</definedName>
    <definedName name="_A53_107">0</definedName>
    <definedName name="_A53_111">0</definedName>
    <definedName name="_A53_112">0</definedName>
    <definedName name="_A53_15">0</definedName>
    <definedName name="_A53_18">0</definedName>
    <definedName name="_A53_2">-286957.674</definedName>
    <definedName name="_A53_21">0</definedName>
    <definedName name="_A53_28">0</definedName>
    <definedName name="_A53_29">-75039.816</definedName>
    <definedName name="_A53_31">0</definedName>
    <definedName name="_A53_34">0</definedName>
    <definedName name="_A53_35">0</definedName>
    <definedName name="_A53_36">0</definedName>
    <definedName name="_A53_37">0</definedName>
    <definedName name="_A53_38">0</definedName>
    <definedName name="_A53_39">0</definedName>
    <definedName name="_A53_40">0</definedName>
    <definedName name="_A53_41">0</definedName>
    <definedName name="_A53_42">0</definedName>
    <definedName name="_A53_43">0</definedName>
    <definedName name="_A53_44">0</definedName>
    <definedName name="_A53_45">0</definedName>
    <definedName name="_A53_46">0</definedName>
    <definedName name="_A53_47">0</definedName>
    <definedName name="_A54">26132.439</definedName>
    <definedName name="_A54_10">0</definedName>
    <definedName name="_A54_103">0</definedName>
    <definedName name="_A54_105">0</definedName>
    <definedName name="_A54_107">0</definedName>
    <definedName name="_A54_111">0</definedName>
    <definedName name="_A54_112">0</definedName>
    <definedName name="_A54_15">0</definedName>
    <definedName name="_A54_18">26132.439</definedName>
    <definedName name="_A54_2">0</definedName>
    <definedName name="_A54_21">0</definedName>
    <definedName name="_A54_28">0</definedName>
    <definedName name="_A54_29">0</definedName>
    <definedName name="_A54_31">0</definedName>
    <definedName name="_A54_34">0</definedName>
    <definedName name="_A54_35">0</definedName>
    <definedName name="_A54_36">0</definedName>
    <definedName name="_A54_37">0</definedName>
    <definedName name="_A54_38">0</definedName>
    <definedName name="_A54_39">0</definedName>
    <definedName name="_A54_40">0</definedName>
    <definedName name="_A54_41">0</definedName>
    <definedName name="_A54_42">0</definedName>
    <definedName name="_A54_43">0</definedName>
    <definedName name="_A54_44">0</definedName>
    <definedName name="_A54_45">0</definedName>
    <definedName name="_A54_46">0</definedName>
    <definedName name="_A54_47">0</definedName>
    <definedName name="_A55">0</definedName>
    <definedName name="_A55_10">0</definedName>
    <definedName name="_A55_103">0</definedName>
    <definedName name="_A55_105">0</definedName>
    <definedName name="_A55_107">0</definedName>
    <definedName name="_A55_111">0</definedName>
    <definedName name="_A55_112">0</definedName>
    <definedName name="_A55_15">0</definedName>
    <definedName name="_A55_18">0</definedName>
    <definedName name="_A55_2">0</definedName>
    <definedName name="_A55_21">0</definedName>
    <definedName name="_A55_28">0</definedName>
    <definedName name="_A55_29">0</definedName>
    <definedName name="_A55_31">0</definedName>
    <definedName name="_A55_34">0</definedName>
    <definedName name="_A55_35">0</definedName>
    <definedName name="_A55_36">0</definedName>
    <definedName name="_A55_37">0</definedName>
    <definedName name="_A55_38">0</definedName>
    <definedName name="_A55_39">0</definedName>
    <definedName name="_A55_40">0</definedName>
    <definedName name="_A55_41">0</definedName>
    <definedName name="_A55_42">0</definedName>
    <definedName name="_A55_43">0</definedName>
    <definedName name="_A55_44">0</definedName>
    <definedName name="_A55_45">0</definedName>
    <definedName name="_A55_46">0</definedName>
    <definedName name="_A55_47">0</definedName>
    <definedName name="_A56">-124175.465</definedName>
    <definedName name="_A56_10">0</definedName>
    <definedName name="_A56_103">0</definedName>
    <definedName name="_A56_105">-20395.287</definedName>
    <definedName name="_A56_107">-100481.453</definedName>
    <definedName name="_A56_111">-3298.725</definedName>
    <definedName name="_A56_112">0</definedName>
    <definedName name="_A56_15">0</definedName>
    <definedName name="_A56_18">0</definedName>
    <definedName name="_A56_2">0</definedName>
    <definedName name="_A56_21">0</definedName>
    <definedName name="_A56_28">0</definedName>
    <definedName name="_A56_29">0</definedName>
    <definedName name="_A56_31">0</definedName>
    <definedName name="_A56_34">0</definedName>
    <definedName name="_A56_35">0</definedName>
    <definedName name="_A56_36">0</definedName>
    <definedName name="_A56_37">0</definedName>
    <definedName name="_A56_38">0</definedName>
    <definedName name="_A56_39">0</definedName>
    <definedName name="_A56_40">0</definedName>
    <definedName name="_A56_41">0</definedName>
    <definedName name="_A56_42">0</definedName>
    <definedName name="_A56_43">0</definedName>
    <definedName name="_A56_44">0</definedName>
    <definedName name="_A56_45">0</definedName>
    <definedName name="_A56_46">0</definedName>
    <definedName name="_A56_47">0</definedName>
    <definedName name="_A57">-6325.885</definedName>
    <definedName name="_A57_10">0</definedName>
    <definedName name="_A57_103">0</definedName>
    <definedName name="_A57_105">1820579.033</definedName>
    <definedName name="_A57_107">6357.673</definedName>
    <definedName name="_A57_111">-999576.553</definedName>
    <definedName name="_A57_112">-784062.236</definedName>
    <definedName name="_A57_15">0</definedName>
    <definedName name="_A57_18">0</definedName>
    <definedName name="_A57_2">0</definedName>
    <definedName name="_A57_21">0</definedName>
    <definedName name="_A57_28">-6325.885</definedName>
    <definedName name="_A57_29">0</definedName>
    <definedName name="_A57_31">-6357.673</definedName>
    <definedName name="_A57_34">0</definedName>
    <definedName name="_A57_35">0</definedName>
    <definedName name="_A57_36">0</definedName>
    <definedName name="_A57_37">-1802.255</definedName>
    <definedName name="_A57_38">0</definedName>
    <definedName name="_A57_39">0</definedName>
    <definedName name="_A57_40">0</definedName>
    <definedName name="_A57_41">-35137.989</definedName>
    <definedName name="_A57_42">0</definedName>
    <definedName name="_A57_43">0</definedName>
    <definedName name="_A57_44">0</definedName>
    <definedName name="_A57_45">0</definedName>
    <definedName name="_A57_46">0</definedName>
    <definedName name="_A57_47">0</definedName>
    <definedName name="_A58">2065664.844</definedName>
    <definedName name="_A58_10">28423.691</definedName>
    <definedName name="_A58_103">0</definedName>
    <definedName name="_A58_105">0</definedName>
    <definedName name="_A58_107">0</definedName>
    <definedName name="_A58_111">0</definedName>
    <definedName name="_A58_112">0</definedName>
    <definedName name="_A58_15">0</definedName>
    <definedName name="_A58_18">2891.793</definedName>
    <definedName name="_A58_2">29657.616</definedName>
    <definedName name="_A58_21">0</definedName>
    <definedName name="_A58_28">175419.816</definedName>
    <definedName name="_A58_29">0</definedName>
    <definedName name="_A58_31">1829271.928</definedName>
    <definedName name="_A58_34">0</definedName>
    <definedName name="_A58_35">0</definedName>
    <definedName name="_A58_36">0</definedName>
    <definedName name="_A58_37">0</definedName>
    <definedName name="_A58_38">0</definedName>
    <definedName name="_A58_39">0</definedName>
    <definedName name="_A58_40">0</definedName>
    <definedName name="_A58_41">0</definedName>
    <definedName name="_A58_42">0</definedName>
    <definedName name="_A58_43">0</definedName>
    <definedName name="_A58_44">0</definedName>
    <definedName name="_A58_45">0</definedName>
    <definedName name="_A58_46">0</definedName>
    <definedName name="_A58_47">0</definedName>
    <definedName name="_A59">-208707.246</definedName>
    <definedName name="_A59_10">0</definedName>
    <definedName name="_A59_103">0</definedName>
    <definedName name="_A59_105">0</definedName>
    <definedName name="_A59_107">0</definedName>
    <definedName name="_A59_111">0</definedName>
    <definedName name="_A59_112">0</definedName>
    <definedName name="_A59_15">0</definedName>
    <definedName name="_A59_18">0</definedName>
    <definedName name="_A59_2">0</definedName>
    <definedName name="_A59_21">0</definedName>
    <definedName name="_A59_28">0</definedName>
    <definedName name="_A59_29">0</definedName>
    <definedName name="_A59_31">-208707.246</definedName>
    <definedName name="_A59_34">0</definedName>
    <definedName name="_A59_35">0</definedName>
    <definedName name="_A59_36">0</definedName>
    <definedName name="_A59_37">0</definedName>
    <definedName name="_A59_38">0</definedName>
    <definedName name="_A59_39">0</definedName>
    <definedName name="_A59_40">0</definedName>
    <definedName name="_A59_41">0</definedName>
    <definedName name="_A59_42">0</definedName>
    <definedName name="_A59_43">0</definedName>
    <definedName name="_A59_44">0</definedName>
    <definedName name="_A59_45">0</definedName>
    <definedName name="_A59_46">0</definedName>
    <definedName name="_A59_47">0</definedName>
    <definedName name="_A6">102235.456</definedName>
    <definedName name="_A6_10">253.719</definedName>
    <definedName name="_A6_103">0</definedName>
    <definedName name="_A6_105">0</definedName>
    <definedName name="_A6_107">0</definedName>
    <definedName name="_A6_108">-3001691.448</definedName>
    <definedName name="_A6_111">0</definedName>
    <definedName name="_A6_112">0</definedName>
    <definedName name="_A6_15">218.512</definedName>
    <definedName name="_A6_18">0</definedName>
    <definedName name="_A6_2">79447.382</definedName>
    <definedName name="_A6_21">0</definedName>
    <definedName name="_A6_28">6400</definedName>
    <definedName name="_A6_29">3003418.759</definedName>
    <definedName name="_A6_31">0</definedName>
    <definedName name="_A6_34">0</definedName>
    <definedName name="_A6_35">9812.051</definedName>
    <definedName name="_A6_36">0</definedName>
    <definedName name="_A6_37">0</definedName>
    <definedName name="_A6_38">0</definedName>
    <definedName name="_A6_39">0</definedName>
    <definedName name="_A6_40">0</definedName>
    <definedName name="_A6_41">0</definedName>
    <definedName name="_A6_42">4376.481</definedName>
    <definedName name="_A6_43">0</definedName>
    <definedName name="_A6_44">0</definedName>
    <definedName name="_A6_45">0</definedName>
    <definedName name="_A6_46">0</definedName>
    <definedName name="_A6_47">0</definedName>
    <definedName name="_A60">0</definedName>
    <definedName name="_A60_10">0</definedName>
    <definedName name="_A60_103">0</definedName>
    <definedName name="_A60_105">0</definedName>
    <definedName name="_A60_107">0</definedName>
    <definedName name="_A60_111">0</definedName>
    <definedName name="_A60_112">0</definedName>
    <definedName name="_A60_15">0</definedName>
    <definedName name="_A60_18">0</definedName>
    <definedName name="_A60_2">0</definedName>
    <definedName name="_A60_21">0</definedName>
    <definedName name="_A60_28">0</definedName>
    <definedName name="_A60_29">0</definedName>
    <definedName name="_A60_31">0</definedName>
    <definedName name="_A60_34">0</definedName>
    <definedName name="_A60_35">0</definedName>
    <definedName name="_A60_36">0</definedName>
    <definedName name="_A60_37">0</definedName>
    <definedName name="_A60_38">0</definedName>
    <definedName name="_A60_39">0</definedName>
    <definedName name="_A60_40">0</definedName>
    <definedName name="_A60_41">0</definedName>
    <definedName name="_A60_42">0</definedName>
    <definedName name="_A60_43">0</definedName>
    <definedName name="_A60_44">0</definedName>
    <definedName name="_A60_45">0</definedName>
    <definedName name="_A60_46">0</definedName>
    <definedName name="_A60_47">0</definedName>
    <definedName name="_A61">266117.227</definedName>
    <definedName name="_A61_10">0</definedName>
    <definedName name="_A61_103">0</definedName>
    <definedName name="_A61_105">0</definedName>
    <definedName name="_A61_107">0</definedName>
    <definedName name="_A61_111">0</definedName>
    <definedName name="_A61_112">-82572.676</definedName>
    <definedName name="_A61_15">0</definedName>
    <definedName name="_A61_18">0</definedName>
    <definedName name="_A61_2">0</definedName>
    <definedName name="_A61_21">0</definedName>
    <definedName name="_A61_28">0</definedName>
    <definedName name="_A61_29">0</definedName>
    <definedName name="_A61_31">0</definedName>
    <definedName name="_A61_34">287935.538</definedName>
    <definedName name="_A61_35">60754.365</definedName>
    <definedName name="_A61_36">0</definedName>
    <definedName name="_A61_37">0</definedName>
    <definedName name="_A61_38">0</definedName>
    <definedName name="_A61_39">0</definedName>
    <definedName name="_A61_40">0</definedName>
    <definedName name="_A61_41">0</definedName>
    <definedName name="_A61_42">0</definedName>
    <definedName name="_A61_43">0</definedName>
    <definedName name="_A61_44">0</definedName>
    <definedName name="_A61_45">0</definedName>
    <definedName name="_A61_46">0</definedName>
    <definedName name="_A61_47">0</definedName>
    <definedName name="_A62">633014.206</definedName>
    <definedName name="_A62_10">0</definedName>
    <definedName name="_A62_103">0</definedName>
    <definedName name="_A62_105">0</definedName>
    <definedName name="_A62_107">0</definedName>
    <definedName name="_A62_111">0</definedName>
    <definedName name="_A62_112">633014.206</definedName>
    <definedName name="_A62_15">0</definedName>
    <definedName name="_A62_18">0</definedName>
    <definedName name="_A62_2">0</definedName>
    <definedName name="_A62_21">0</definedName>
    <definedName name="_A62_28">0</definedName>
    <definedName name="_A62_29">0</definedName>
    <definedName name="_A62_31">0</definedName>
    <definedName name="_A62_34">0</definedName>
    <definedName name="_A62_35">0</definedName>
    <definedName name="_A62_36">0</definedName>
    <definedName name="_A62_37">0</definedName>
    <definedName name="_A62_38">0</definedName>
    <definedName name="_A62_39">0</definedName>
    <definedName name="_A62_40">0</definedName>
    <definedName name="_A62_41">0</definedName>
    <definedName name="_A62_42">0</definedName>
    <definedName name="_A62_43">0</definedName>
    <definedName name="_A62_44">0</definedName>
    <definedName name="_A62_45">0</definedName>
    <definedName name="_A62_46">0</definedName>
    <definedName name="_A62_47">0</definedName>
    <definedName name="_A7">3183357.423</definedName>
    <definedName name="_A7_10">129571.217</definedName>
    <definedName name="_A7_103">0</definedName>
    <definedName name="_A7_105">0</definedName>
    <definedName name="_A7_107">0</definedName>
    <definedName name="_A7_108">-167288.793</definedName>
    <definedName name="_A7_111">0</definedName>
    <definedName name="_A7_112">0</definedName>
    <definedName name="_A7_15">5820.739</definedName>
    <definedName name="_A7_18">25909.515</definedName>
    <definedName name="_A7_2">2521914.229</definedName>
    <definedName name="_A7_21">64504.155</definedName>
    <definedName name="_A7_28">0</definedName>
    <definedName name="_A7_29">566713.048</definedName>
    <definedName name="_A7_31">0</definedName>
    <definedName name="_A7_34">32300.643</definedName>
    <definedName name="_A7_35">0</definedName>
    <definedName name="_A7_36">0</definedName>
    <definedName name="_A7_37">2494.46</definedName>
    <definedName name="_A7_38">0</definedName>
    <definedName name="_A7_39">0</definedName>
    <definedName name="_A7_40">0</definedName>
    <definedName name="_A7_41">0</definedName>
    <definedName name="_A7_42">1418.21</definedName>
    <definedName name="_A7_43">0</definedName>
    <definedName name="_A7_44">0</definedName>
    <definedName name="_A7_45">0</definedName>
    <definedName name="_A7_46">0</definedName>
    <definedName name="_A7_47">0</definedName>
    <definedName name="_A8">83957.428</definedName>
    <definedName name="_A8_10">6080.523</definedName>
    <definedName name="_A8_103">-6650.478</definedName>
    <definedName name="_A8_105">-67019.608</definedName>
    <definedName name="_A8_107">0</definedName>
    <definedName name="_A8_108">-222029.537</definedName>
    <definedName name="_A8_111">0</definedName>
    <definedName name="_A8_112">0</definedName>
    <definedName name="_A8_15">0.096</definedName>
    <definedName name="_A8_18">10296.752</definedName>
    <definedName name="_A8_2">189591.219</definedName>
    <definedName name="_A8_21">1091.172</definedName>
    <definedName name="_A8_28">0</definedName>
    <definedName name="_A8_29">32649.442</definedName>
    <definedName name="_A8_31">0</definedName>
    <definedName name="_A8_34">81572.434</definedName>
    <definedName name="_A8_35">42116.43</definedName>
    <definedName name="_A8_36">0</definedName>
    <definedName name="_A8_37">68.727</definedName>
    <definedName name="_A8_38">0</definedName>
    <definedName name="_A8_39">0</definedName>
    <definedName name="_A8_40">0</definedName>
    <definedName name="_A8_41">13344.702</definedName>
    <definedName name="_A8_42">1209.46</definedName>
    <definedName name="_A8_43">69.479</definedName>
    <definedName name="_A8_44">0</definedName>
    <definedName name="_A8_45">1566.615</definedName>
    <definedName name="_A8_46">0</definedName>
    <definedName name="_A8_47">0</definedName>
    <definedName name="_A9">39878.354</definedName>
    <definedName name="_A9_10">0</definedName>
    <definedName name="_A9_103">0</definedName>
    <definedName name="_A9_105">0</definedName>
    <definedName name="_A9_107">0</definedName>
    <definedName name="_A9_111">0</definedName>
    <definedName name="_A9_112">0</definedName>
    <definedName name="_A9_15">154.612</definedName>
    <definedName name="_A9_18">0</definedName>
    <definedName name="_A9_2">27086.21</definedName>
    <definedName name="_A9_21">494.034</definedName>
    <definedName name="_A9_28">0</definedName>
    <definedName name="_A9_29">7343.855</definedName>
    <definedName name="_A9_31">0</definedName>
    <definedName name="_A9_34">472.083</definedName>
    <definedName name="_A9_35">3009.154</definedName>
    <definedName name="_A9_36">0</definedName>
    <definedName name="_A9_37">-356.021</definedName>
    <definedName name="_A9_38">0</definedName>
    <definedName name="_A9_39">0</definedName>
    <definedName name="_A9_40">0</definedName>
    <definedName name="_A9_41">0</definedName>
    <definedName name="_A9_42">1674.427</definedName>
    <definedName name="_A9_43">0</definedName>
    <definedName name="_A9_44">0</definedName>
    <definedName name="_A9_45">0</definedName>
    <definedName name="_A9_46">0</definedName>
    <definedName name="_A9_47">0</definedName>
    <definedName name="_AAF4" localSheetId="7" hidden="1">{"'Hoja1'!$A$3:$B$21"}</definedName>
    <definedName name="_AAF4" localSheetId="4" hidden="1">{"'Hoja1'!$A$3:$B$21"}</definedName>
    <definedName name="_AAF4" localSheetId="13" hidden="1">{"'Hoja1'!$A$3:$B$21"}</definedName>
    <definedName name="_AAF4" hidden="1">{"'Hoja1'!$A$3:$B$21"}</definedName>
    <definedName name="_ACT1">#REF!</definedName>
    <definedName name="_ACT10">#REF!</definedName>
    <definedName name="_ACT11">#REF!</definedName>
    <definedName name="_ACT12">#REF!</definedName>
    <definedName name="_ACT2">#REF!</definedName>
    <definedName name="_ACT3">#REF!</definedName>
    <definedName name="_ACT4">#REF!</definedName>
    <definedName name="_ACT5">#REF!</definedName>
    <definedName name="_ACT6">#REF!</definedName>
    <definedName name="_ACT7">#REF!</definedName>
    <definedName name="_ACT8">#REF!</definedName>
    <definedName name="_ACT9">#REF!</definedName>
    <definedName name="_ALT_X">#REF!</definedName>
    <definedName name="_AMO_ContentDefinition_914824063" hidden="1">"'Partitions:7'"</definedName>
    <definedName name="_AMO_ContentDefinition_914824063.0" hidden="1">"'&lt;ContentDefinition name=""SASApp:REFCPRE.Estudio_InvBonoPrestador"" rsid=""914824063"" type=""Dataset"" format=""REPORTXML"" imgfmt=""ACTIVEX"" created=""11/30/2011 17:02:40"" modifed=""05/02/2012 16:56:32"" user=""maria gutierrez"" apply=""True"" t'"</definedName>
    <definedName name="_AMO_ContentDefinition_914824063.1" hidden="1">"'hread=""BACKGROUND"" css=""C:\Program Files\SAS\SharedFiles(32)\BIClientStyles\4.2\Festival.css"" range=""SASApp_REFCPRE_Estudio_InvBonoPr_2"" auto=""False"" xTime=""00:00:00.0468000"" rTime=""00:00:04.3368000"" bgnew=""False"" nFmt=""True"" grphS'"</definedName>
    <definedName name="_AMO_ContentDefinition_914824063.2" hidden="1">"'et=""True"" imgY=""0"" imgX=""0""&gt;_x000D_
  &lt;files /&gt;_x000D_
  &lt;param n=""DisplayName"" v=""SASApp:REFCPRE.Estudio_InvBonoPrestador"" /&gt;_x000D_
  &lt;param n=""AMO_Version"" v=""4.2"" /&gt;_x000D_
  &lt;param n=""DataSourceType"" v=""SAS DATASET"" /&gt;_x000D_
  &lt;param n=""SASFilter"" v=""""'"</definedName>
    <definedName name="_AMO_ContentDefinition_914824063.3" hidden="1">"' /&gt;_x000D_
  &lt;param n=""OpenDataInto"" v=""ExistingWorksheet"" /&gt;_x000D_
  &lt;param n=""MoreSheetsForRows"" v=""False"" /&gt;_x000D_
  &lt;param n=""CredKey"" v=""ESTUDIO_INVBONOPRESTADOR&amp;#x1;SASApp&amp;#x1;LibCierrePrestaciones"" /&gt;_x000D_
  &lt;param n=""ClassName"" v=""SAS.OfficeAddin.'"</definedName>
    <definedName name="_AMO_ContentDefinition_914824063.4" hidden="1">"'DataViewItem"" /&gt;_x000D_
  &lt;param n=""ServerName"" v=""SASApp"" /&gt;_x000D_
  &lt;param n=""DataSource"" v=""&amp;lt;SasDataSource Version=&amp;quot;4.2&amp;quot; Type=&amp;quot;SAS.Servers.Dataset&amp;quot; Svr=&amp;quot;SASApp&amp;quot; Lib=&amp;quot;REFCPRE&amp;quot; FilterDS=&amp;quot;&amp;amp;lt;?xml versi'"</definedName>
    <definedName name="_AMO_ContentDefinition_914824063.5" hidden="1">"'on=&amp;amp;quot;1.0&amp;amp;quot;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Name=&amp;quot;Estudio_InvBonoPrestador&amp;quot; /&amp;g'"</definedName>
    <definedName name="_AMO_ContentDefinition_914824063.6" hidden="1">"'t;"" /&gt;_x000D_
  &lt;ExcelXMLOptions AdjColWidths=""True"" RowOpt=""InsertCells"" ColOpt=""InsertCells"" /&gt;_x000D_
&lt;/ContentDefinition&gt;'"</definedName>
    <definedName name="_AMO_ContentLocation_914824063__A1" hidden="1">"'Partitions:3'"</definedName>
    <definedName name="_AMO_ContentLocation_914824063__A1.0" hidden="1">"'&lt;ContentLocation path=""A1"" rsid=""914824063"" tag="""" fid=""0""&gt;&lt;param n=""ColNamesAll"" v=""Marca|Periodo|Prestador|DV_Prestador|Nombre_Prestador|Tipo_Bono|Origen_Atencion|Tipo_Atencion|Tipo_Beneficio|Dental_Capitado|Cant_Bonos|Total_Prestacion|To'"</definedName>
    <definedName name="_AMO_ContentLocation_914824063__A1.1" hidden="1">"'tal_Bonificado|Total_Copago|Total_Rendido|"" /&gt;&lt;param n=""VarCount"" v=""15"" /&gt;&lt;param n=""DataInfo"" v=""false"" /&gt;&lt;param n=""ObsColumn"" v=""false"" /&gt;&lt;param n=""DataRowCount"" v=""16705"" /&gt;&lt;param n=""DataColCount"" v=""15"" /&gt;&lt;param n=""_NumRo'"</definedName>
    <definedName name="_AMO_ContentLocation_914824063__A1.2" hidden="1">"'ws"" v=""16705"" /&gt;&lt;param n=""_NumCols"" v=""15"" /&gt;&lt;param n=""SASDataState"" v=""none"" /&gt;&lt;param n=""SASDataStart"" v=""1"" /&gt;&lt;param n=""SASDataEnd"" v=""16704"" /&gt;&lt;/ContentLocation&gt;'"</definedName>
    <definedName name="_AMO_RefreshMultipleList" hidden="1">"'331765894 377635823 914824063'"</definedName>
    <definedName name="_AMO_SingleObject_160816975__A1" hidden="1">#REF!</definedName>
    <definedName name="_AMO_SingleObject_868495913__A1" hidden="1">#REF!</definedName>
    <definedName name="_AMO_XmlVersion" hidden="1">"'1'"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C14bea23f398d402f9fec28677c7575b1" hidden="1">#REF!</definedName>
    <definedName name="_AUC19006f3d21d0476a9d0b40d14d11aa84" hidden="1">#REF!</definedName>
    <definedName name="_AUC1ade48618c734751afcb5287f7404ac1" hidden="1">#REF!</definedName>
    <definedName name="_AUC211aaefc79fb41d3b8a07db4222282f9" hidden="1">#REF!</definedName>
    <definedName name="_AUC49fe27293844461282fab00fd64f4d40" hidden="1">#REF!</definedName>
    <definedName name="_AUC63bd32a7c9f940e091c2da5a20c4011e" hidden="1">#REF!</definedName>
    <definedName name="_AUC8749c8c252e949bb94a745450c54d04a" hidden="1">#REF!</definedName>
    <definedName name="_AUCb2683aba45c54442a305e8330849767d" hidden="1">#REF!</definedName>
    <definedName name="_AUCc1f596b2e4e049fc967b12bbfed20816" hidden="1">#REF!</definedName>
    <definedName name="_AUCc45394643f2d43cd9261d66712b9a1a0" hidden="1">#REF!</definedName>
    <definedName name="_AUCda95bad85d1c46e6945e9dc55c67f986" hidden="1">#REF!</definedName>
    <definedName name="_AUCe04ab7be14bc4e3f920148e186caa7f1" hidden="1">#REF!</definedName>
    <definedName name="_bco1">#REF!</definedName>
    <definedName name="_cp010103" localSheetId="1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cp01010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st_Values" hidden="1">#REF!</definedName>
    <definedName name="_FA">"Febrero 2004"</definedName>
    <definedName name="_FC">#REF!</definedName>
    <definedName name="_fecha">" 06-Dic-2004 "</definedName>
    <definedName name="_Fill" hidden="1">#REF!</definedName>
    <definedName name="_FR">"Diciembre 2004"</definedName>
    <definedName name="_FRD001" localSheetId="7">L118C2</definedName>
    <definedName name="_FRD001" localSheetId="4">L118C2</definedName>
    <definedName name="_FRD001" localSheetId="13">L118C2</definedName>
    <definedName name="_FRD001">L118C2</definedName>
    <definedName name="_FUT2003">"V2004-02-29"</definedName>
    <definedName name="_GAS09" hidden="1">#REF!</definedName>
    <definedName name="_GRA21">#REF!</definedName>
    <definedName name="_ht_">#REF!</definedName>
    <definedName name="_iba02">#REF!</definedName>
    <definedName name="_ING1">#REF!</definedName>
    <definedName name="_ING2">#REF!</definedName>
    <definedName name="_ING3">#REF!</definedName>
    <definedName name="_ING4">#REF!</definedName>
    <definedName name="_ING5">#REF!</definedName>
    <definedName name="_ING6">#REF!</definedName>
    <definedName name="_ING7">#REF!</definedName>
    <definedName name="_inv01">#REF!</definedName>
    <definedName name="_ipc1">#REF!</definedName>
    <definedName name="_ipc10">#REF!</definedName>
    <definedName name="_ipc4">#REF!</definedName>
    <definedName name="_ipc5">#REF!</definedName>
    <definedName name="_ipc7">#REF!</definedName>
    <definedName name="_ISA032005" localSheetId="13" hidden="1">{#N/A,#N/A,FALSE,"Aging Summary";#N/A,#N/A,FALSE,"Ratio Analysis";#N/A,#N/A,FALSE,"Test 120 Day Accts";#N/A,#N/A,FALSE,"Tickmarks"}</definedName>
    <definedName name="_ISA032005" hidden="1">{#N/A,#N/A,FALSE,"Aging Summary";#N/A,#N/A,FALSE,"Ratio Analysis";#N/A,#N/A,FALSE,"Test 120 Day Accts";#N/A,#N/A,FALSE,"Tickmarks"}</definedName>
    <definedName name="_Key1" hidden="1">#REF!</definedName>
    <definedName name="_Key2" hidden="1">#REF!</definedName>
    <definedName name="_M136001" localSheetId="1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136001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localSheetId="1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851105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_MA">2</definedName>
    <definedName name="_MYU2">#REF!</definedName>
    <definedName name="_Order1" hidden="1">255</definedName>
    <definedName name="_Order2" hidden="1">255</definedName>
    <definedName name="_P90" localSheetId="13" hidden="1">{#N/A,#N/A,FALSE,"Aging Summary";#N/A,#N/A,FALSE,"Ratio Analysis";#N/A,#N/A,FALSE,"Test 120 Day Accts";#N/A,#N/A,FALSE,"Tickmarks"}</definedName>
    <definedName name="_P90" hidden="1">{#N/A,#N/A,FALSE,"Aging Summary";#N/A,#N/A,FALSE,"Ratio Analysis";#N/A,#N/A,FALSE,"Test 120 Day Accts";#N/A,#N/A,FALSE,"Tickmarks"}</definedName>
    <definedName name="_PAGOS">#REF!</definedName>
    <definedName name="_Parse_Out" hidden="1">#REF!</definedName>
    <definedName name="_PPM1" localSheetId="13" hidden="1">{#N/A,#N/A,FALSE,"Aging Summary";#N/A,#N/A,FALSE,"Ratio Analysis";#N/A,#N/A,FALSE,"Test 120 Day Accts";#N/A,#N/A,FALSE,"Tickmarks"}</definedName>
    <definedName name="_PPM1" hidden="1">{#N/A,#N/A,FALSE,"Aging Summary";#N/A,#N/A,FALSE,"Ratio Analysis";#N/A,#N/A,FALSE,"Test 120 Day Accts";#N/A,#N/A,FALSE,"Tickmarks"}</definedName>
    <definedName name="_r">#REF!</definedName>
    <definedName name="_Regression_Int" hidden="1">1</definedName>
    <definedName name="_rli2">#REF!</definedName>
    <definedName name="_Sort" hidden="1">#REF!</definedName>
    <definedName name="_srv">" 172.26.211.34 "</definedName>
    <definedName name="_TMAutoChart10Names" localSheetId="7" hidden="1">{"Revenue","Chart 6","Revenue Chart 6"}</definedName>
    <definedName name="_TMAutoChart10Names" localSheetId="4" hidden="1">{"Revenue","Chart 6","Revenue Chart 6"}</definedName>
    <definedName name="_TMAutoChart10Names" localSheetId="13" hidden="1">{"Revenue","Chart 6","Revenue Chart 6"}</definedName>
    <definedName name="_TMAutoChart10Names" hidden="1">{"Revenue","Chart 6","Revenue Chart 6"}</definedName>
    <definedName name="_TMAutoChart10Refs" localSheetId="7" hidden="1">{"","","'Revenue'!$B$162","'Revenue'!$B$163","","","","","",""}</definedName>
    <definedName name="_TMAutoChart10Refs" localSheetId="4" hidden="1">{"","","'Revenue'!$B$162","'Revenue'!$B$163","","","","","",""}</definedName>
    <definedName name="_TMAutoChart10Refs" localSheetId="13" hidden="1">{"","","'Revenue'!$B$162","'Revenue'!$B$163","","","","","",""}</definedName>
    <definedName name="_TMAutoChart10Refs" hidden="1">{"","","'Revenue'!$B$162","'Revenue'!$B$163","","","","","",""}</definedName>
    <definedName name="_TMAutoChart11Names" localSheetId="7" hidden="1">{"Revenue","Chart 7","Revenue Chart 7"}</definedName>
    <definedName name="_TMAutoChart11Names" localSheetId="4" hidden="1">{"Revenue","Chart 7","Revenue Chart 7"}</definedName>
    <definedName name="_TMAutoChart11Names" localSheetId="13" hidden="1">{"Revenue","Chart 7","Revenue Chart 7"}</definedName>
    <definedName name="_TMAutoChart11Names" hidden="1">{"Revenue","Chart 7","Revenue Chart 7"}</definedName>
    <definedName name="_TMAutoChart11Refs" localSheetId="7" hidden="1">{"","","'Revenue'!$B$171","'Revenue'!$B$172","","","","","",""}</definedName>
    <definedName name="_TMAutoChart11Refs" localSheetId="4" hidden="1">{"","","'Revenue'!$B$171","'Revenue'!$B$172","","","","","",""}</definedName>
    <definedName name="_TMAutoChart11Refs" localSheetId="13" hidden="1">{"","","'Revenue'!$B$171","'Revenue'!$B$172","","","","","",""}</definedName>
    <definedName name="_TMAutoChart11Refs" hidden="1">{"","","'Revenue'!$B$171","'Revenue'!$B$172","","","","","",""}</definedName>
    <definedName name="_TMAutoChart12Names" localSheetId="7" hidden="1">{"Revenue","Chart 8","Revenue Chart 8"}</definedName>
    <definedName name="_TMAutoChart12Names" localSheetId="4" hidden="1">{"Revenue","Chart 8","Revenue Chart 8"}</definedName>
    <definedName name="_TMAutoChart12Names" localSheetId="13" hidden="1">{"Revenue","Chart 8","Revenue Chart 8"}</definedName>
    <definedName name="_TMAutoChart12Names" hidden="1">{"Revenue","Chart 8","Revenue Chart 8"}</definedName>
    <definedName name="_TMAutoChart12Refs" localSheetId="7" hidden="1">{"","","'Revenue'!$B$177","'Revenue'!$B$178","","","","","",""}</definedName>
    <definedName name="_TMAutoChart12Refs" localSheetId="4" hidden="1">{"","","'Revenue'!$B$177","'Revenue'!$B$178","","","","","",""}</definedName>
    <definedName name="_TMAutoChart12Refs" localSheetId="13" hidden="1">{"","","'Revenue'!$B$177","'Revenue'!$B$178","","","","","",""}</definedName>
    <definedName name="_TMAutoChart12Refs" hidden="1">{"","","'Revenue'!$B$177","'Revenue'!$B$178","","","","","",""}</definedName>
    <definedName name="_TMAutoChart13Names" localSheetId="7" hidden="1">{"Revenue","Chart 10","Revenue Chart 10"}</definedName>
    <definedName name="_TMAutoChart13Names" localSheetId="4" hidden="1">{"Revenue","Chart 10","Revenue Chart 10"}</definedName>
    <definedName name="_TMAutoChart13Names" localSheetId="13" hidden="1">{"Revenue","Chart 10","Revenue Chart 10"}</definedName>
    <definedName name="_TMAutoChart13Names" hidden="1">{"Revenue","Chart 10","Revenue Chart 10"}</definedName>
    <definedName name="_TMAutoChart13Refs" localSheetId="7" hidden="1">{"","","'Revenue'!$B$186","'Revenue'!$B$187","","","","","",""}</definedName>
    <definedName name="_TMAutoChart13Refs" localSheetId="4" hidden="1">{"","","'Revenue'!$B$186","'Revenue'!$B$187","","","","","",""}</definedName>
    <definedName name="_TMAutoChart13Refs" localSheetId="13" hidden="1">{"","","'Revenue'!$B$186","'Revenue'!$B$187","","","","","",""}</definedName>
    <definedName name="_TMAutoChart13Refs" hidden="1">{"","","'Revenue'!$B$186","'Revenue'!$B$187","","","","","",""}</definedName>
    <definedName name="_TMAutoChart14Names" localSheetId="7" hidden="1">{"Revenue","Chart 11","Revenue Chart 11"}</definedName>
    <definedName name="_TMAutoChart14Names" localSheetId="4" hidden="1">{"Revenue","Chart 11","Revenue Chart 11"}</definedName>
    <definedName name="_TMAutoChart14Names" localSheetId="13" hidden="1">{"Revenue","Chart 11","Revenue Chart 11"}</definedName>
    <definedName name="_TMAutoChart14Names" hidden="1">{"Revenue","Chart 11","Revenue Chart 11"}</definedName>
    <definedName name="_TMAutoChart14Refs" localSheetId="7" hidden="1">{"","","'Revenue'!$B$192","'Revenue'!$B$193","","","","","",""}</definedName>
    <definedName name="_TMAutoChart14Refs" localSheetId="4" hidden="1">{"","","'Revenue'!$B$192","'Revenue'!$B$193","","","","","",""}</definedName>
    <definedName name="_TMAutoChart14Refs" localSheetId="13" hidden="1">{"","","'Revenue'!$B$192","'Revenue'!$B$193","","","","","",""}</definedName>
    <definedName name="_TMAutoChart14Refs" hidden="1">{"","","'Revenue'!$B$192","'Revenue'!$B$193","","","","","",""}</definedName>
    <definedName name="_TMAutoChart15Names" localSheetId="7" hidden="1">{"Material Cost","Chart 1","Material Cost Chart 1"}</definedName>
    <definedName name="_TMAutoChart15Names" localSheetId="4" hidden="1">{"Material Cost","Chart 1","Material Cost Chart 1"}</definedName>
    <definedName name="_TMAutoChart15Names" localSheetId="13" hidden="1">{"Material Cost","Chart 1","Material Cost Chart 1"}</definedName>
    <definedName name="_TMAutoChart15Names" hidden="1">{"Material Cost","Chart 1","Material Cost Chart 1"}</definedName>
    <definedName name="_TMAutoChart15Refs" localSheetId="7" hidden="1">{"","","'Material Cost'!$B$125","'Material Cost'!$B$126","","","","","",""}</definedName>
    <definedName name="_TMAutoChart15Refs" localSheetId="4" hidden="1">{"","","'Material Cost'!$B$125","'Material Cost'!$B$126","","","","","",""}</definedName>
    <definedName name="_TMAutoChart15Refs" localSheetId="13" hidden="1">{"","","'Material Cost'!$B$125","'Material Cost'!$B$126","","","","","",""}</definedName>
    <definedName name="_TMAutoChart15Refs" hidden="1">{"","","'Material Cost'!$B$125","'Material Cost'!$B$126","","","","","",""}</definedName>
    <definedName name="_TMAutoChart16Names" localSheetId="7" hidden="1">{"Material Cost","Chart 2","Material Cost Chart 2"}</definedName>
    <definedName name="_TMAutoChart16Names" localSheetId="4" hidden="1">{"Material Cost","Chart 2","Material Cost Chart 2"}</definedName>
    <definedName name="_TMAutoChart16Names" localSheetId="13" hidden="1">{"Material Cost","Chart 2","Material Cost Chart 2"}</definedName>
    <definedName name="_TMAutoChart16Names" hidden="1">{"Material Cost","Chart 2","Material Cost Chart 2"}</definedName>
    <definedName name="_TMAutoChart16Refs" localSheetId="7" hidden="1">{"","","'Material Cost'!$B$131","'Material Cost'!$B$132","","","","","",""}</definedName>
    <definedName name="_TMAutoChart16Refs" localSheetId="4" hidden="1">{"","","'Material Cost'!$B$131","'Material Cost'!$B$132","","","","","",""}</definedName>
    <definedName name="_TMAutoChart16Refs" localSheetId="13" hidden="1">{"","","'Material Cost'!$B$131","'Material Cost'!$B$132","","","","","",""}</definedName>
    <definedName name="_TMAutoChart16Refs" hidden="1">{"","","'Material Cost'!$B$131","'Material Cost'!$B$132","","","","","",""}</definedName>
    <definedName name="_TMAutoChart17Names" localSheetId="7" hidden="1">{"Material Cost","Chart 3","Material Cost Chart 3"}</definedName>
    <definedName name="_TMAutoChart17Names" localSheetId="4" hidden="1">{"Material Cost","Chart 3","Material Cost Chart 3"}</definedName>
    <definedName name="_TMAutoChart17Names" localSheetId="13" hidden="1">{"Material Cost","Chart 3","Material Cost Chart 3"}</definedName>
    <definedName name="_TMAutoChart17Names" hidden="1">{"Material Cost","Chart 3","Material Cost Chart 3"}</definedName>
    <definedName name="_TMAutoChart17Refs" localSheetId="7" hidden="1">{"","","'Material Cost'!$B$140","'Material Cost'!$B$141","","","","","",""}</definedName>
    <definedName name="_TMAutoChart17Refs" localSheetId="4" hidden="1">{"","","'Material Cost'!$B$140","'Material Cost'!$B$141","","","","","",""}</definedName>
    <definedName name="_TMAutoChart17Refs" localSheetId="13" hidden="1">{"","","'Material Cost'!$B$140","'Material Cost'!$B$141","","","","","",""}</definedName>
    <definedName name="_TMAutoChart17Refs" hidden="1">{"","","'Material Cost'!$B$140","'Material Cost'!$B$141","","","","","",""}</definedName>
    <definedName name="_TMAutoChart18Names" localSheetId="7" hidden="1">{"Material Cost","Chart 4","Material Cost Chart 4"}</definedName>
    <definedName name="_TMAutoChart18Names" localSheetId="4" hidden="1">{"Material Cost","Chart 4","Material Cost Chart 4"}</definedName>
    <definedName name="_TMAutoChart18Names" localSheetId="13" hidden="1">{"Material Cost","Chart 4","Material Cost Chart 4"}</definedName>
    <definedName name="_TMAutoChart18Names" hidden="1">{"Material Cost","Chart 4","Material Cost Chart 4"}</definedName>
    <definedName name="_TMAutoChart18Refs" localSheetId="7" hidden="1">{"","","'Material Cost'!$B$146","'Material Cost'!$B$147","","","","","",""}</definedName>
    <definedName name="_TMAutoChart18Refs" localSheetId="4" hidden="1">{"","","'Material Cost'!$B$146","'Material Cost'!$B$147","","","","","",""}</definedName>
    <definedName name="_TMAutoChart18Refs" localSheetId="13" hidden="1">{"","","'Material Cost'!$B$146","'Material Cost'!$B$147","","","","","",""}</definedName>
    <definedName name="_TMAutoChart18Refs" hidden="1">{"","","'Material Cost'!$B$146","'Material Cost'!$B$147","","","","","",""}</definedName>
    <definedName name="_TMAutoChart19Names" localSheetId="7" hidden="1">{"Material Cost","Chart 7","Material Cost Chart 7"}</definedName>
    <definedName name="_TMAutoChart19Names" localSheetId="4" hidden="1">{"Material Cost","Chart 7","Material Cost Chart 7"}</definedName>
    <definedName name="_TMAutoChart19Names" localSheetId="13" hidden="1">{"Material Cost","Chart 7","Material Cost Chart 7"}</definedName>
    <definedName name="_TMAutoChart19Names" hidden="1">{"Material Cost","Chart 7","Material Cost Chart 7"}</definedName>
    <definedName name="_TMAutoChart19Refs" localSheetId="7" hidden="1">{"","","'Material Cost'!$B$155","'Material Cost'!$B$156","","","","","",""}</definedName>
    <definedName name="_TMAutoChart19Refs" localSheetId="4" hidden="1">{"","","'Material Cost'!$B$155","'Material Cost'!$B$156","","","","","",""}</definedName>
    <definedName name="_TMAutoChart19Refs" localSheetId="13" hidden="1">{"","","'Material Cost'!$B$155","'Material Cost'!$B$156","","","","","",""}</definedName>
    <definedName name="_TMAutoChart19Refs" hidden="1">{"","","'Material Cost'!$B$155","'Material Cost'!$B$156","","","","","",""}</definedName>
    <definedName name="_TMAutoChart1Names" localSheetId="7" hidden="1">{"Profitability","Chart 1","Profitability Chart 1"}</definedName>
    <definedName name="_TMAutoChart1Names" localSheetId="4" hidden="1">{"Profitability","Chart 1","Profitability Chart 1"}</definedName>
    <definedName name="_TMAutoChart1Names" localSheetId="13" hidden="1">{"Profitability","Chart 1","Profitability Chart 1"}</definedName>
    <definedName name="_TMAutoChart1Names" hidden="1">{"Profitability","Chart 1","Profitability Chart 1"}</definedName>
    <definedName name="_TMAutoChart1Refs" localSheetId="7" hidden="1">{"","","'Profitability'!$B$46","'Profitability'!$B$47","","","","","",""}</definedName>
    <definedName name="_TMAutoChart1Refs" localSheetId="4" hidden="1">{"","","'Profitability'!$B$46","'Profitability'!$B$47","","","","","",""}</definedName>
    <definedName name="_TMAutoChart1Refs" localSheetId="13" hidden="1">{"","","'Profitability'!$B$46","'Profitability'!$B$47","","","","","",""}</definedName>
    <definedName name="_TMAutoChart1Refs" hidden="1">{"","","'Profitability'!$B$46","'Profitability'!$B$47","","","","","",""}</definedName>
    <definedName name="_TMAutoChart20Names" localSheetId="7" hidden="1">{"Material Cost","Chart 8","Material Cost Chart 8"}</definedName>
    <definedName name="_TMAutoChart20Names" localSheetId="4" hidden="1">{"Material Cost","Chart 8","Material Cost Chart 8"}</definedName>
    <definedName name="_TMAutoChart20Names" localSheetId="13" hidden="1">{"Material Cost","Chart 8","Material Cost Chart 8"}</definedName>
    <definedName name="_TMAutoChart20Names" hidden="1">{"Material Cost","Chart 8","Material Cost Chart 8"}</definedName>
    <definedName name="_TMAutoChart20Refs" localSheetId="7" hidden="1">{"","","'Material Cost'!$B$161","'Material Cost'!$B$162","","","","","",""}</definedName>
    <definedName name="_TMAutoChart20Refs" localSheetId="4" hidden="1">{"","","'Material Cost'!$B$161","'Material Cost'!$B$162","","","","","",""}</definedName>
    <definedName name="_TMAutoChart20Refs" localSheetId="13" hidden="1">{"","","'Material Cost'!$B$161","'Material Cost'!$B$162","","","","","",""}</definedName>
    <definedName name="_TMAutoChart20Refs" hidden="1">{"","","'Material Cost'!$B$161","'Material Cost'!$B$162","","","","","",""}</definedName>
    <definedName name="_TMAutoChart21Names" localSheetId="7" hidden="1">{"Material Cost","Chart 9","Material Cost Chart 9"}</definedName>
    <definedName name="_TMAutoChart21Names" localSheetId="4" hidden="1">{"Material Cost","Chart 9","Material Cost Chart 9"}</definedName>
    <definedName name="_TMAutoChart21Names" localSheetId="13" hidden="1">{"Material Cost","Chart 9","Material Cost Chart 9"}</definedName>
    <definedName name="_TMAutoChart21Names" hidden="1">{"Material Cost","Chart 9","Material Cost Chart 9"}</definedName>
    <definedName name="_TMAutoChart21Refs" localSheetId="7" hidden="1">{"","","'Material Cost'!$B$170","'Material Cost'!$B$171","","","","","",""}</definedName>
    <definedName name="_TMAutoChart21Refs" localSheetId="4" hidden="1">{"","","'Material Cost'!$B$170","'Material Cost'!$B$171","","","","","",""}</definedName>
    <definedName name="_TMAutoChart21Refs" localSheetId="13" hidden="1">{"","","'Material Cost'!$B$170","'Material Cost'!$B$171","","","","","",""}</definedName>
    <definedName name="_TMAutoChart21Refs" hidden="1">{"","","'Material Cost'!$B$170","'Material Cost'!$B$171","","","","","",""}</definedName>
    <definedName name="_TMAutoChart22Names" localSheetId="7" hidden="1">{"Material Cost","Chart 10","Material Cost Chart 10"}</definedName>
    <definedName name="_TMAutoChart22Names" localSheetId="4" hidden="1">{"Material Cost","Chart 10","Material Cost Chart 10"}</definedName>
    <definedName name="_TMAutoChart22Names" localSheetId="13" hidden="1">{"Material Cost","Chart 10","Material Cost Chart 10"}</definedName>
    <definedName name="_TMAutoChart22Names" hidden="1">{"Material Cost","Chart 10","Material Cost Chart 10"}</definedName>
    <definedName name="_TMAutoChart22Refs" localSheetId="7" hidden="1">{"","","'Material Cost'!$B$176","'Material Cost'!$B$177","","","","","",""}</definedName>
    <definedName name="_TMAutoChart22Refs" localSheetId="4" hidden="1">{"","","'Material Cost'!$B$176","'Material Cost'!$B$177","","","","","",""}</definedName>
    <definedName name="_TMAutoChart22Refs" localSheetId="13" hidden="1">{"","","'Material Cost'!$B$176","'Material Cost'!$B$177","","","","","",""}</definedName>
    <definedName name="_TMAutoChart22Refs" hidden="1">{"","","'Material Cost'!$B$176","'Material Cost'!$B$177","","","","","",""}</definedName>
    <definedName name="_TMAutoChart23Names" localSheetId="7" hidden="1">{"Material Cost","Chart 11","Material Cost Chart 11"}</definedName>
    <definedName name="_TMAutoChart23Names" localSheetId="4" hidden="1">{"Material Cost","Chart 11","Material Cost Chart 11"}</definedName>
    <definedName name="_TMAutoChart23Names" localSheetId="13" hidden="1">{"Material Cost","Chart 11","Material Cost Chart 11"}</definedName>
    <definedName name="_TMAutoChart23Names" hidden="1">{"Material Cost","Chart 11","Material Cost Chart 11"}</definedName>
    <definedName name="_TMAutoChart23Refs" localSheetId="7" hidden="1">{"","","'Material Cost'!$B$185","'Material Cost'!$B$186","","","","","",""}</definedName>
    <definedName name="_TMAutoChart23Refs" localSheetId="4" hidden="1">{"","","'Material Cost'!$B$185","'Material Cost'!$B$186","","","","","",""}</definedName>
    <definedName name="_TMAutoChart23Refs" localSheetId="13" hidden="1">{"","","'Material Cost'!$B$185","'Material Cost'!$B$186","","","","","",""}</definedName>
    <definedName name="_TMAutoChart23Refs" hidden="1">{"","","'Material Cost'!$B$185","'Material Cost'!$B$186","","","","","",""}</definedName>
    <definedName name="_TMAutoChart24Names" localSheetId="7" hidden="1">{"Material Cost","Chart 12","Material Cost Chart 12"}</definedName>
    <definedName name="_TMAutoChart24Names" localSheetId="4" hidden="1">{"Material Cost","Chart 12","Material Cost Chart 12"}</definedName>
    <definedName name="_TMAutoChart24Names" localSheetId="13" hidden="1">{"Material Cost","Chart 12","Material Cost Chart 12"}</definedName>
    <definedName name="_TMAutoChart24Names" hidden="1">{"Material Cost","Chart 12","Material Cost Chart 12"}</definedName>
    <definedName name="_TMAutoChart24Refs" localSheetId="7" hidden="1">{"","","'Material Cost'!$B$192","'Material Cost'!$B$193","","","","","",""}</definedName>
    <definedName name="_TMAutoChart24Refs" localSheetId="4" hidden="1">{"","","'Material Cost'!$B$192","'Material Cost'!$B$193","","","","","",""}</definedName>
    <definedName name="_TMAutoChart24Refs" localSheetId="13" hidden="1">{"","","'Material Cost'!$B$192","'Material Cost'!$B$193","","","","","",""}</definedName>
    <definedName name="_TMAutoChart24Refs" hidden="1">{"","","'Material Cost'!$B$192","'Material Cost'!$B$193","","","","","",""}</definedName>
    <definedName name="_TMAutoChart25Names" localSheetId="7" hidden="1">{"Material Cost","Chart 13","Material Cost Chart 13"}</definedName>
    <definedName name="_TMAutoChart25Names" localSheetId="4" hidden="1">{"Material Cost","Chart 13","Material Cost Chart 13"}</definedName>
    <definedName name="_TMAutoChart25Names" localSheetId="13" hidden="1">{"Material Cost","Chart 13","Material Cost Chart 13"}</definedName>
    <definedName name="_TMAutoChart25Names" hidden="1">{"Material Cost","Chart 13","Material Cost Chart 13"}</definedName>
    <definedName name="_TMAutoChart25Refs" localSheetId="7" hidden="1">{"","","'Material Cost'!$B$201","'Material Cost'!$B$202","","","","","",""}</definedName>
    <definedName name="_TMAutoChart25Refs" localSheetId="4" hidden="1">{"","","'Material Cost'!$B$201","'Material Cost'!$B$202","","","","","",""}</definedName>
    <definedName name="_TMAutoChart25Refs" localSheetId="13" hidden="1">{"","","'Material Cost'!$B$201","'Material Cost'!$B$202","","","","","",""}</definedName>
    <definedName name="_TMAutoChart25Refs" hidden="1">{"","","'Material Cost'!$B$201","'Material Cost'!$B$202","","","","","",""}</definedName>
    <definedName name="_TMAutoChart26Names" localSheetId="7" hidden="1">{"Material Cost","Chart 14","Material Cost Chart 14"}</definedName>
    <definedName name="_TMAutoChart26Names" localSheetId="4" hidden="1">{"Material Cost","Chart 14","Material Cost Chart 14"}</definedName>
    <definedName name="_TMAutoChart26Names" localSheetId="13" hidden="1">{"Material Cost","Chart 14","Material Cost Chart 14"}</definedName>
    <definedName name="_TMAutoChart26Names" hidden="1">{"Material Cost","Chart 14","Material Cost Chart 14"}</definedName>
    <definedName name="_TMAutoChart26Refs" localSheetId="7" hidden="1">{"","","'Material Cost'!$B$208","'Material Cost'!$B$209","","","","","",""}</definedName>
    <definedName name="_TMAutoChart26Refs" localSheetId="4" hidden="1">{"","","'Material Cost'!$B$208","'Material Cost'!$B$209","","","","","",""}</definedName>
    <definedName name="_TMAutoChart26Refs" localSheetId="13" hidden="1">{"","","'Material Cost'!$B$208","'Material Cost'!$B$209","","","","","",""}</definedName>
    <definedName name="_TMAutoChart26Refs" hidden="1">{"","","'Material Cost'!$B$208","'Material Cost'!$B$209","","","","","",""}</definedName>
    <definedName name="_TMAutoChart27Names" localSheetId="7" hidden="1">{"OH Cost","Chart 1","OH Cost Chart 1"}</definedName>
    <definedName name="_TMAutoChart27Names" localSheetId="4" hidden="1">{"OH Cost","Chart 1","OH Cost Chart 1"}</definedName>
    <definedName name="_TMAutoChart27Names" localSheetId="13" hidden="1">{"OH Cost","Chart 1","OH Cost Chart 1"}</definedName>
    <definedName name="_TMAutoChart27Names" hidden="1">{"OH Cost","Chart 1","OH Cost Chart 1"}</definedName>
    <definedName name="_TMAutoChart27Refs" localSheetId="7" hidden="1">{"","","'OH Cost'!$B$167","'OH Cost'!$B$168","","","","","",""}</definedName>
    <definedName name="_TMAutoChart27Refs" localSheetId="4" hidden="1">{"","","'OH Cost'!$B$167","'OH Cost'!$B$168","","","","","",""}</definedName>
    <definedName name="_TMAutoChart27Refs" localSheetId="13" hidden="1">{"","","'OH Cost'!$B$167","'OH Cost'!$B$168","","","","","",""}</definedName>
    <definedName name="_TMAutoChart27Refs" hidden="1">{"","","'OH Cost'!$B$167","'OH Cost'!$B$168","","","","","",""}</definedName>
    <definedName name="_TMAutoChart28Names" localSheetId="7" hidden="1">{"OH Cost","Chart 2","OH Cost Chart 2"}</definedName>
    <definedName name="_TMAutoChart28Names" localSheetId="4" hidden="1">{"OH Cost","Chart 2","OH Cost Chart 2"}</definedName>
    <definedName name="_TMAutoChart28Names" localSheetId="13" hidden="1">{"OH Cost","Chart 2","OH Cost Chart 2"}</definedName>
    <definedName name="_TMAutoChart28Names" hidden="1">{"OH Cost","Chart 2","OH Cost Chart 2"}</definedName>
    <definedName name="_TMAutoChart28Refs" localSheetId="7" hidden="1">{"","","'OH Cost'!$B$173","'OH Cost'!$B$174","","","","","",""}</definedName>
    <definedName name="_TMAutoChart28Refs" localSheetId="4" hidden="1">{"","","'OH Cost'!$B$173","'OH Cost'!$B$174","","","","","",""}</definedName>
    <definedName name="_TMAutoChart28Refs" localSheetId="13" hidden="1">{"","","'OH Cost'!$B$173","'OH Cost'!$B$174","","","","","",""}</definedName>
    <definedName name="_TMAutoChart28Refs" hidden="1">{"","","'OH Cost'!$B$173","'OH Cost'!$B$174","","","","","",""}</definedName>
    <definedName name="_TMAutoChart29Names" localSheetId="7" hidden="1">{"OH Cost","Chart 7","OH Cost Chart 7"}</definedName>
    <definedName name="_TMAutoChart29Names" localSheetId="4" hidden="1">{"OH Cost","Chart 7","OH Cost Chart 7"}</definedName>
    <definedName name="_TMAutoChart29Names" localSheetId="13" hidden="1">{"OH Cost","Chart 7","OH Cost Chart 7"}</definedName>
    <definedName name="_TMAutoChart29Names" hidden="1">{"OH Cost","Chart 7","OH Cost Chart 7"}</definedName>
    <definedName name="_TMAutoChart29Refs" localSheetId="7" hidden="1">{"","","'OH Cost'!$B$182","'OH Cost'!$B$183","","","","","",""}</definedName>
    <definedName name="_TMAutoChart29Refs" localSheetId="4" hidden="1">{"","","'OH Cost'!$B$182","'OH Cost'!$B$183","","","","","",""}</definedName>
    <definedName name="_TMAutoChart29Refs" localSheetId="13" hidden="1">{"","","'OH Cost'!$B$182","'OH Cost'!$B$183","","","","","",""}</definedName>
    <definedName name="_TMAutoChart29Refs" hidden="1">{"","","'OH Cost'!$B$182","'OH Cost'!$B$183","","","","","",""}</definedName>
    <definedName name="_TMAutoChart2Names" localSheetId="7" hidden="1">{"Profitability","Chart 3","Profitability Chart 3"}</definedName>
    <definedName name="_TMAutoChart2Names" localSheetId="4" hidden="1">{"Profitability","Chart 3","Profitability Chart 3"}</definedName>
    <definedName name="_TMAutoChart2Names" localSheetId="13" hidden="1">{"Profitability","Chart 3","Profitability Chart 3"}</definedName>
    <definedName name="_TMAutoChart2Names" hidden="1">{"Profitability","Chart 3","Profitability Chart 3"}</definedName>
    <definedName name="_TMAutoChart2Refs" localSheetId="7" hidden="1">{"","","'Profitability'!$B$52","'Profitability'!$B$53","","","","","",""}</definedName>
    <definedName name="_TMAutoChart2Refs" localSheetId="4" hidden="1">{"","","'Profitability'!$B$52","'Profitability'!$B$53","","","","","",""}</definedName>
    <definedName name="_TMAutoChart2Refs" localSheetId="13" hidden="1">{"","","'Profitability'!$B$52","'Profitability'!$B$53","","","","","",""}</definedName>
    <definedName name="_TMAutoChart2Refs" hidden="1">{"","","'Profitability'!$B$52","'Profitability'!$B$53","","","","","",""}</definedName>
    <definedName name="_TMAutoChart30Names" localSheetId="7" hidden="1">{"OH Cost","Chart 8","OH Cost Chart 8"}</definedName>
    <definedName name="_TMAutoChart30Names" localSheetId="4" hidden="1">{"OH Cost","Chart 8","OH Cost Chart 8"}</definedName>
    <definedName name="_TMAutoChart30Names" localSheetId="13" hidden="1">{"OH Cost","Chart 8","OH Cost Chart 8"}</definedName>
    <definedName name="_TMAutoChart30Names" hidden="1">{"OH Cost","Chart 8","OH Cost Chart 8"}</definedName>
    <definedName name="_TMAutoChart30Refs" localSheetId="7" hidden="1">{"","","'OH Cost'!$B$188","'OH Cost'!$B$189","","","","","",""}</definedName>
    <definedName name="_TMAutoChart30Refs" localSheetId="4" hidden="1">{"","","'OH Cost'!$B$188","'OH Cost'!$B$189","","","","","",""}</definedName>
    <definedName name="_TMAutoChart30Refs" localSheetId="13" hidden="1">{"","","'OH Cost'!$B$188","'OH Cost'!$B$189","","","","","",""}</definedName>
    <definedName name="_TMAutoChart30Refs" hidden="1">{"","","'OH Cost'!$B$188","'OH Cost'!$B$189","","","","","",""}</definedName>
    <definedName name="_TMAutoChart31Names" localSheetId="7" hidden="1">{"OH Cost","Chart 9","OH Cost Chart 9"}</definedName>
    <definedName name="_TMAutoChart31Names" localSheetId="4" hidden="1">{"OH Cost","Chart 9","OH Cost Chart 9"}</definedName>
    <definedName name="_TMAutoChart31Names" localSheetId="13" hidden="1">{"OH Cost","Chart 9","OH Cost Chart 9"}</definedName>
    <definedName name="_TMAutoChart31Names" hidden="1">{"OH Cost","Chart 9","OH Cost Chart 9"}</definedName>
    <definedName name="_TMAutoChart31Refs" localSheetId="7" hidden="1">{"","","'OH Cost'!$B$197","'OH Cost'!$B$198","","","","","",""}</definedName>
    <definedName name="_TMAutoChart31Refs" localSheetId="4" hidden="1">{"","","'OH Cost'!$B$197","'OH Cost'!$B$198","","","","","",""}</definedName>
    <definedName name="_TMAutoChart31Refs" localSheetId="13" hidden="1">{"","","'OH Cost'!$B$197","'OH Cost'!$B$198","","","","","",""}</definedName>
    <definedName name="_TMAutoChart31Refs" hidden="1">{"","","'OH Cost'!$B$197","'OH Cost'!$B$198","","","","","",""}</definedName>
    <definedName name="_TMAutoChart32Names" localSheetId="7" hidden="1">{"OH Cost","Chart 10","OH Cost Chart 10"}</definedName>
    <definedName name="_TMAutoChart32Names" localSheetId="4" hidden="1">{"OH Cost","Chart 10","OH Cost Chart 10"}</definedName>
    <definedName name="_TMAutoChart32Names" localSheetId="13" hidden="1">{"OH Cost","Chart 10","OH Cost Chart 10"}</definedName>
    <definedName name="_TMAutoChart32Names" hidden="1">{"OH Cost","Chart 10","OH Cost Chart 10"}</definedName>
    <definedName name="_TMAutoChart32Refs" localSheetId="7" hidden="1">{"","","'OH Cost'!$B$203","'OH Cost'!$B$204","","","","","",""}</definedName>
    <definedName name="_TMAutoChart32Refs" localSheetId="4" hidden="1">{"","","'OH Cost'!$B$203","'OH Cost'!$B$204","","","","","",""}</definedName>
    <definedName name="_TMAutoChart32Refs" localSheetId="13" hidden="1">{"","","'OH Cost'!$B$203","'OH Cost'!$B$204","","","","","",""}</definedName>
    <definedName name="_TMAutoChart32Refs" hidden="1">{"","","'OH Cost'!$B$203","'OH Cost'!$B$204","","","","","",""}</definedName>
    <definedName name="_TMAutoChart33Names" localSheetId="7" hidden="1">{"OH Cost","Chart 11","OH Cost Chart 11"}</definedName>
    <definedName name="_TMAutoChart33Names" localSheetId="4" hidden="1">{"OH Cost","Chart 11","OH Cost Chart 11"}</definedName>
    <definedName name="_TMAutoChart33Names" localSheetId="13" hidden="1">{"OH Cost","Chart 11","OH Cost Chart 11"}</definedName>
    <definedName name="_TMAutoChart33Names" hidden="1">{"OH Cost","Chart 11","OH Cost Chart 11"}</definedName>
    <definedName name="_TMAutoChart33Refs" localSheetId="7" hidden="1">{"","","'OH Cost'!$B$212","'OH Cost'!$B$213","","","","","",""}</definedName>
    <definedName name="_TMAutoChart33Refs" localSheetId="4" hidden="1">{"","","'OH Cost'!$B$212","'OH Cost'!$B$213","","","","","",""}</definedName>
    <definedName name="_TMAutoChart33Refs" localSheetId="13" hidden="1">{"","","'OH Cost'!$B$212","'OH Cost'!$B$213","","","","","",""}</definedName>
    <definedName name="_TMAutoChart33Refs" hidden="1">{"","","'OH Cost'!$B$212","'OH Cost'!$B$213","","","","","",""}</definedName>
    <definedName name="_TMAutoChart34Names" localSheetId="7" hidden="1">{"OH Cost","Chart 12","OH Cost Chart 12"}</definedName>
    <definedName name="_TMAutoChart34Names" localSheetId="4" hidden="1">{"OH Cost","Chart 12","OH Cost Chart 12"}</definedName>
    <definedName name="_TMAutoChart34Names" localSheetId="13" hidden="1">{"OH Cost","Chart 12","OH Cost Chart 12"}</definedName>
    <definedName name="_TMAutoChart34Names" hidden="1">{"OH Cost","Chart 12","OH Cost Chart 12"}</definedName>
    <definedName name="_TMAutoChart34Refs" localSheetId="7" hidden="1">{"","","'OH Cost'!$B$218","'OH Cost'!$B$219","","","","","",""}</definedName>
    <definedName name="_TMAutoChart34Refs" localSheetId="4" hidden="1">{"","","'OH Cost'!$B$218","'OH Cost'!$B$219","","","","","",""}</definedName>
    <definedName name="_TMAutoChart34Refs" localSheetId="13" hidden="1">{"","","'OH Cost'!$B$218","'OH Cost'!$B$219","","","","","",""}</definedName>
    <definedName name="_TMAutoChart34Refs" hidden="1">{"","","'OH Cost'!$B$218","'OH Cost'!$B$219","","","","","",""}</definedName>
    <definedName name="_TMAutoChart35Names" localSheetId="7" hidden="1">{"OH Cost","Chart 13","OH Cost Chart 13"}</definedName>
    <definedName name="_TMAutoChart35Names" localSheetId="4" hidden="1">{"OH Cost","Chart 13","OH Cost Chart 13"}</definedName>
    <definedName name="_TMAutoChart35Names" localSheetId="13" hidden="1">{"OH Cost","Chart 13","OH Cost Chart 13"}</definedName>
    <definedName name="_TMAutoChart35Names" hidden="1">{"OH Cost","Chart 13","OH Cost Chart 13"}</definedName>
    <definedName name="_TMAutoChart35Refs" localSheetId="7" hidden="1">{"","","'OH Cost'!$B$227","'OH Cost'!$B$228","","","","","",""}</definedName>
    <definedName name="_TMAutoChart35Refs" localSheetId="4" hidden="1">{"","","'OH Cost'!$B$227","'OH Cost'!$B$228","","","","","",""}</definedName>
    <definedName name="_TMAutoChart35Refs" localSheetId="13" hidden="1">{"","","'OH Cost'!$B$227","'OH Cost'!$B$228","","","","","",""}</definedName>
    <definedName name="_TMAutoChart35Refs" hidden="1">{"","","'OH Cost'!$B$227","'OH Cost'!$B$228","","","","","",""}</definedName>
    <definedName name="_TMAutoChart36Names" localSheetId="7" hidden="1">{"OH Cost","Chart 14","OH Cost Chart 14"}</definedName>
    <definedName name="_TMAutoChart36Names" localSheetId="4" hidden="1">{"OH Cost","Chart 14","OH Cost Chart 14"}</definedName>
    <definedName name="_TMAutoChart36Names" localSheetId="13" hidden="1">{"OH Cost","Chart 14","OH Cost Chart 14"}</definedName>
    <definedName name="_TMAutoChart36Names" hidden="1">{"OH Cost","Chart 14","OH Cost Chart 14"}</definedName>
    <definedName name="_TMAutoChart36Refs" localSheetId="7" hidden="1">{"","","'OH Cost'!$B$233","'OH Cost'!$B$234","","","","","",""}</definedName>
    <definedName name="_TMAutoChart36Refs" localSheetId="4" hidden="1">{"","","'OH Cost'!$B$233","'OH Cost'!$B$234","","","","","",""}</definedName>
    <definedName name="_TMAutoChart36Refs" localSheetId="13" hidden="1">{"","","'OH Cost'!$B$233","'OH Cost'!$B$234","","","","","",""}</definedName>
    <definedName name="_TMAutoChart36Refs" hidden="1">{"","","'OH Cost'!$B$233","'OH Cost'!$B$234","","","","","",""}</definedName>
    <definedName name="_TMAutoChart37Names" localSheetId="7" hidden="1">{"OH Cost","Chart 15","OH Cost Chart 15"}</definedName>
    <definedName name="_TMAutoChart37Names" localSheetId="4" hidden="1">{"OH Cost","Chart 15","OH Cost Chart 15"}</definedName>
    <definedName name="_TMAutoChart37Names" localSheetId="13" hidden="1">{"OH Cost","Chart 15","OH Cost Chart 15"}</definedName>
    <definedName name="_TMAutoChart37Names" hidden="1">{"OH Cost","Chart 15","OH Cost Chart 15"}</definedName>
    <definedName name="_TMAutoChart37Refs" localSheetId="7" hidden="1">{"","","'OH Cost'!$B$242","'OH Cost'!$B$243","","","","","",""}</definedName>
    <definedName name="_TMAutoChart37Refs" localSheetId="4" hidden="1">{"","","'OH Cost'!$B$242","'OH Cost'!$B$243","","","","","",""}</definedName>
    <definedName name="_TMAutoChart37Refs" localSheetId="13" hidden="1">{"","","'OH Cost'!$B$242","'OH Cost'!$B$243","","","","","",""}</definedName>
    <definedName name="_TMAutoChart37Refs" hidden="1">{"","","'OH Cost'!$B$242","'OH Cost'!$B$243","","","","","",""}</definedName>
    <definedName name="_TMAutoChart38Names" localSheetId="7" hidden="1">{"OH Cost","Chart 16","OH Cost Chart 16"}</definedName>
    <definedName name="_TMAutoChart38Names" localSheetId="4" hidden="1">{"OH Cost","Chart 16","OH Cost Chart 16"}</definedName>
    <definedName name="_TMAutoChart38Names" localSheetId="13" hidden="1">{"OH Cost","Chart 16","OH Cost Chart 16"}</definedName>
    <definedName name="_TMAutoChart38Names" hidden="1">{"OH Cost","Chart 16","OH Cost Chart 16"}</definedName>
    <definedName name="_TMAutoChart38Refs" localSheetId="7" hidden="1">{"","","'OH Cost'!$B$248","'OH Cost'!$B$249","","","","","",""}</definedName>
    <definedName name="_TMAutoChart38Refs" localSheetId="4" hidden="1">{"","","'OH Cost'!$B$248","'OH Cost'!$B$249","","","","","",""}</definedName>
    <definedName name="_TMAutoChart38Refs" localSheetId="13" hidden="1">{"","","'OH Cost'!$B$248","'OH Cost'!$B$249","","","","","",""}</definedName>
    <definedName name="_TMAutoChart38Refs" hidden="1">{"","","'OH Cost'!$B$248","'OH Cost'!$B$249","","","","","",""}</definedName>
    <definedName name="_TMAutoChart39Names" localSheetId="7" hidden="1">{"OH Cost","Chart 17","OH Cost Chart 17"}</definedName>
    <definedName name="_TMAutoChart39Names" localSheetId="4" hidden="1">{"OH Cost","Chart 17","OH Cost Chart 17"}</definedName>
    <definedName name="_TMAutoChart39Names" localSheetId="13" hidden="1">{"OH Cost","Chart 17","OH Cost Chart 17"}</definedName>
    <definedName name="_TMAutoChart39Names" hidden="1">{"OH Cost","Chart 17","OH Cost Chart 17"}</definedName>
    <definedName name="_TMAutoChart39Refs" localSheetId="7" hidden="1">{"","","'OH Cost'!$B$257","'OH Cost'!$B$258","","","","","",""}</definedName>
    <definedName name="_TMAutoChart39Refs" localSheetId="4" hidden="1">{"","","'OH Cost'!$B$257","'OH Cost'!$B$258","","","","","",""}</definedName>
    <definedName name="_TMAutoChart39Refs" localSheetId="13" hidden="1">{"","","'OH Cost'!$B$257","'OH Cost'!$B$258","","","","","",""}</definedName>
    <definedName name="_TMAutoChart39Refs" hidden="1">{"","","'OH Cost'!$B$257","'OH Cost'!$B$258","","","","","",""}</definedName>
    <definedName name="_TMAutoChart3Names" localSheetId="7" hidden="1">{"Profitability","Chart 4","Profitability Chart 4"}</definedName>
    <definedName name="_TMAutoChart3Names" localSheetId="4" hidden="1">{"Profitability","Chart 4","Profitability Chart 4"}</definedName>
    <definedName name="_TMAutoChart3Names" localSheetId="13" hidden="1">{"Profitability","Chart 4","Profitability Chart 4"}</definedName>
    <definedName name="_TMAutoChart3Names" hidden="1">{"Profitability","Chart 4","Profitability Chart 4"}</definedName>
    <definedName name="_TMAutoChart3Refs" localSheetId="7" hidden="1">{"","","'Profitability'!$B$61","'Profitability'!$B$62","","","","","",""}</definedName>
    <definedName name="_TMAutoChart3Refs" localSheetId="4" hidden="1">{"","","'Profitability'!$B$61","'Profitability'!$B$62","","","","","",""}</definedName>
    <definedName name="_TMAutoChart3Refs" localSheetId="13" hidden="1">{"","","'Profitability'!$B$61","'Profitability'!$B$62","","","","","",""}</definedName>
    <definedName name="_TMAutoChart3Refs" hidden="1">{"","","'Profitability'!$B$61","'Profitability'!$B$62","","","","","",""}</definedName>
    <definedName name="_TMAutoChart40Names" localSheetId="7" hidden="1">{"OH Cost","Chart 18","OH Cost Chart 18"}</definedName>
    <definedName name="_TMAutoChart40Names" localSheetId="4" hidden="1">{"OH Cost","Chart 18","OH Cost Chart 18"}</definedName>
    <definedName name="_TMAutoChart40Names" localSheetId="13" hidden="1">{"OH Cost","Chart 18","OH Cost Chart 18"}</definedName>
    <definedName name="_TMAutoChart40Names" hidden="1">{"OH Cost","Chart 18","OH Cost Chart 18"}</definedName>
    <definedName name="_TMAutoChart40Refs" localSheetId="7" hidden="1">{"","","'OH Cost'!$B$263","'OH Cost'!$B$264","","","","","",""}</definedName>
    <definedName name="_TMAutoChart40Refs" localSheetId="4" hidden="1">{"","","'OH Cost'!$B$263","'OH Cost'!$B$264","","","","","",""}</definedName>
    <definedName name="_TMAutoChart40Refs" localSheetId="13" hidden="1">{"","","'OH Cost'!$B$263","'OH Cost'!$B$264","","","","","",""}</definedName>
    <definedName name="_TMAutoChart40Refs" hidden="1">{"","","'OH Cost'!$B$263","'OH Cost'!$B$264","","","","","",""}</definedName>
    <definedName name="_TMAutoChart41Names" localSheetId="7" hidden="1">{"Distribution Cost","Chart 3","Distribution Cost Chart 3"}</definedName>
    <definedName name="_TMAutoChart41Names" localSheetId="4" hidden="1">{"Distribution Cost","Chart 3","Distribution Cost Chart 3"}</definedName>
    <definedName name="_TMAutoChart41Names" localSheetId="13" hidden="1">{"Distribution Cost","Chart 3","Distribution Cost Chart 3"}</definedName>
    <definedName name="_TMAutoChart41Names" hidden="1">{"Distribution Cost","Chart 3","Distribution Cost Chart 3"}</definedName>
    <definedName name="_TMAutoChart41Refs" localSheetId="7" hidden="1">{"","","'Distribution Cost'!$B$92","'Distribution Cost'!$B$93","","","","","",""}</definedName>
    <definedName name="_TMAutoChart41Refs" localSheetId="4" hidden="1">{"","","'Distribution Cost'!$B$92","'Distribution Cost'!$B$93","","","","","",""}</definedName>
    <definedName name="_TMAutoChart41Refs" localSheetId="13" hidden="1">{"","","'Distribution Cost'!$B$92","'Distribution Cost'!$B$93","","","","","",""}</definedName>
    <definedName name="_TMAutoChart41Refs" hidden="1">{"","","'Distribution Cost'!$B$92","'Distribution Cost'!$B$93","","","","","",""}</definedName>
    <definedName name="_TMAutoChart42Names" localSheetId="7" hidden="1">{"Distribution Cost","Chart 4","Distribution Cost Chart 4"}</definedName>
    <definedName name="_TMAutoChart42Names" localSheetId="4" hidden="1">{"Distribution Cost","Chart 4","Distribution Cost Chart 4"}</definedName>
    <definedName name="_TMAutoChart42Names" localSheetId="13" hidden="1">{"Distribution Cost","Chart 4","Distribution Cost Chart 4"}</definedName>
    <definedName name="_TMAutoChart42Names" hidden="1">{"Distribution Cost","Chart 4","Distribution Cost Chart 4"}</definedName>
    <definedName name="_TMAutoChart42Refs" localSheetId="7" hidden="1">{"","","'Distribution Cost'!$B$98","'Distribution Cost'!$B$99","","","","","",""}</definedName>
    <definedName name="_TMAutoChart42Refs" localSheetId="4" hidden="1">{"","","'Distribution Cost'!$B$98","'Distribution Cost'!$B$99","","","","","",""}</definedName>
    <definedName name="_TMAutoChart42Refs" localSheetId="13" hidden="1">{"","","'Distribution Cost'!$B$98","'Distribution Cost'!$B$99","","","","","",""}</definedName>
    <definedName name="_TMAutoChart42Refs" hidden="1">{"","","'Distribution Cost'!$B$98","'Distribution Cost'!$B$99","","","","","",""}</definedName>
    <definedName name="_TMAutoChart43Names" localSheetId="7" hidden="1">{"Distribution Cost","Chart 5","Distribution Cost Chart 5"}</definedName>
    <definedName name="_TMAutoChart43Names" localSheetId="4" hidden="1">{"Distribution Cost","Chart 5","Distribution Cost Chart 5"}</definedName>
    <definedName name="_TMAutoChart43Names" localSheetId="13" hidden="1">{"Distribution Cost","Chart 5","Distribution Cost Chart 5"}</definedName>
    <definedName name="_TMAutoChart43Names" hidden="1">{"Distribution Cost","Chart 5","Distribution Cost Chart 5"}</definedName>
    <definedName name="_TMAutoChart43Refs" localSheetId="7" hidden="1">{"","","'Distribution Cost'!$B$107","'Distribution Cost'!$B$108","","","","","",""}</definedName>
    <definedName name="_TMAutoChart43Refs" localSheetId="4" hidden="1">{"","","'Distribution Cost'!$B$107","'Distribution Cost'!$B$108","","","","","",""}</definedName>
    <definedName name="_TMAutoChart43Refs" localSheetId="13" hidden="1">{"","","'Distribution Cost'!$B$107","'Distribution Cost'!$B$108","","","","","",""}</definedName>
    <definedName name="_TMAutoChart43Refs" hidden="1">{"","","'Distribution Cost'!$B$107","'Distribution Cost'!$B$108","","","","","",""}</definedName>
    <definedName name="_TMAutoChart44Names" localSheetId="7" hidden="1">{"Distribution Cost","Chart 6","Distribution Cost Chart 6"}</definedName>
    <definedName name="_TMAutoChart44Names" localSheetId="4" hidden="1">{"Distribution Cost","Chart 6","Distribution Cost Chart 6"}</definedName>
    <definedName name="_TMAutoChart44Names" localSheetId="13" hidden="1">{"Distribution Cost","Chart 6","Distribution Cost Chart 6"}</definedName>
    <definedName name="_TMAutoChart44Names" hidden="1">{"Distribution Cost","Chart 6","Distribution Cost Chart 6"}</definedName>
    <definedName name="_TMAutoChart44Refs" localSheetId="7" hidden="1">{"","","'Distribution Cost'!$B$113","'Distribution Cost'!$B$114","","","","","",""}</definedName>
    <definedName name="_TMAutoChart44Refs" localSheetId="4" hidden="1">{"","","'Distribution Cost'!$B$113","'Distribution Cost'!$B$114","","","","","",""}</definedName>
    <definedName name="_TMAutoChart44Refs" localSheetId="13" hidden="1">{"","","'Distribution Cost'!$B$113","'Distribution Cost'!$B$114","","","","","",""}</definedName>
    <definedName name="_TMAutoChart44Refs" hidden="1">{"","","'Distribution Cost'!$B$113","'Distribution Cost'!$B$114","","","","","",""}</definedName>
    <definedName name="_TMAutoChart45Names" localSheetId="7" hidden="1">{"Distribution Cost","Chart 7","Distribution Cost Chart 7"}</definedName>
    <definedName name="_TMAutoChart45Names" localSheetId="4" hidden="1">{"Distribution Cost","Chart 7","Distribution Cost Chart 7"}</definedName>
    <definedName name="_TMAutoChart45Names" localSheetId="13" hidden="1">{"Distribution Cost","Chart 7","Distribution Cost Chart 7"}</definedName>
    <definedName name="_TMAutoChart45Names" hidden="1">{"Distribution Cost","Chart 7","Distribution Cost Chart 7"}</definedName>
    <definedName name="_TMAutoChart45Refs" localSheetId="7" hidden="1">{"","","'Distribution Cost'!$B$122","'Distribution Cost'!$B$123","","","","","",""}</definedName>
    <definedName name="_TMAutoChart45Refs" localSheetId="4" hidden="1">{"","","'Distribution Cost'!$B$122","'Distribution Cost'!$B$123","","","","","",""}</definedName>
    <definedName name="_TMAutoChart45Refs" localSheetId="13" hidden="1">{"","","'Distribution Cost'!$B$122","'Distribution Cost'!$B$123","","","","","",""}</definedName>
    <definedName name="_TMAutoChart45Refs" hidden="1">{"","","'Distribution Cost'!$B$122","'Distribution Cost'!$B$123","","","","","",""}</definedName>
    <definedName name="_TMAutoChart46Names" localSheetId="7" hidden="1">{"Distribution Cost","Chart 8","Distribution Cost Chart 8"}</definedName>
    <definedName name="_TMAutoChart46Names" localSheetId="4" hidden="1">{"Distribution Cost","Chart 8","Distribution Cost Chart 8"}</definedName>
    <definedName name="_TMAutoChart46Names" localSheetId="13" hidden="1">{"Distribution Cost","Chart 8","Distribution Cost Chart 8"}</definedName>
    <definedName name="_TMAutoChart46Names" hidden="1">{"Distribution Cost","Chart 8","Distribution Cost Chart 8"}</definedName>
    <definedName name="_TMAutoChart46Refs" localSheetId="7" hidden="1">{"","","'Distribution Cost'!$B$128","'Distribution Cost'!$B$129","","","","","",""}</definedName>
    <definedName name="_TMAutoChart46Refs" localSheetId="4" hidden="1">{"","","'Distribution Cost'!$B$128","'Distribution Cost'!$B$129","","","","","",""}</definedName>
    <definedName name="_TMAutoChart46Refs" localSheetId="13" hidden="1">{"","","'Distribution Cost'!$B$128","'Distribution Cost'!$B$129","","","","","",""}</definedName>
    <definedName name="_TMAutoChart46Refs" hidden="1">{"","","'Distribution Cost'!$B$128","'Distribution Cost'!$B$129","","","","","",""}</definedName>
    <definedName name="_TMAutoChart47Names" localSheetId="7" hidden="1">{"Distribution Cost","Chart 9","Distribution Cost Chart 9"}</definedName>
    <definedName name="_TMAutoChart47Names" localSheetId="4" hidden="1">{"Distribution Cost","Chart 9","Distribution Cost Chart 9"}</definedName>
    <definedName name="_TMAutoChart47Names" localSheetId="13" hidden="1">{"Distribution Cost","Chart 9","Distribution Cost Chart 9"}</definedName>
    <definedName name="_TMAutoChart47Names" hidden="1">{"Distribution Cost","Chart 9","Distribution Cost Chart 9"}</definedName>
    <definedName name="_TMAutoChart47Refs" localSheetId="7" hidden="1">{"","","'Distribution Cost'!$B$137","'Distribution Cost'!$B$138","","","","","",""}</definedName>
    <definedName name="_TMAutoChart47Refs" localSheetId="4" hidden="1">{"","","'Distribution Cost'!$B$137","'Distribution Cost'!$B$138","","","","","",""}</definedName>
    <definedName name="_TMAutoChart47Refs" localSheetId="13" hidden="1">{"","","'Distribution Cost'!$B$137","'Distribution Cost'!$B$138","","","","","",""}</definedName>
    <definedName name="_TMAutoChart47Refs" hidden="1">{"","","'Distribution Cost'!$B$137","'Distribution Cost'!$B$138","","","","","",""}</definedName>
    <definedName name="_TMAutoChart48Names" localSheetId="7" hidden="1">{"Distribution Cost","Chart 10","Distribution Cost Chart 10"}</definedName>
    <definedName name="_TMAutoChart48Names" localSheetId="4" hidden="1">{"Distribution Cost","Chart 10","Distribution Cost Chart 10"}</definedName>
    <definedName name="_TMAutoChart48Names" localSheetId="13" hidden="1">{"Distribution Cost","Chart 10","Distribution Cost Chart 10"}</definedName>
    <definedName name="_TMAutoChart48Names" hidden="1">{"Distribution Cost","Chart 10","Distribution Cost Chart 10"}</definedName>
    <definedName name="_TMAutoChart48Refs" localSheetId="7" hidden="1">{"","","'Distribution Cost'!$B$143","'Distribution Cost'!$B$144","","","","","",""}</definedName>
    <definedName name="_TMAutoChart48Refs" localSheetId="4" hidden="1">{"","","'Distribution Cost'!$B$143","'Distribution Cost'!$B$144","","","","","",""}</definedName>
    <definedName name="_TMAutoChart48Refs" localSheetId="13" hidden="1">{"","","'Distribution Cost'!$B$143","'Distribution Cost'!$B$144","","","","","",""}</definedName>
    <definedName name="_TMAutoChart48Refs" hidden="1">{"","","'Distribution Cost'!$B$143","'Distribution Cost'!$B$144","","","","","",""}</definedName>
    <definedName name="_TMAutoChart49Names" localSheetId="7" hidden="1">{"Selling Expense","Chart 1","Selling Expense Chart 1"}</definedName>
    <definedName name="_TMAutoChart49Names" localSheetId="4" hidden="1">{"Selling Expense","Chart 1","Selling Expense Chart 1"}</definedName>
    <definedName name="_TMAutoChart49Names" localSheetId="13" hidden="1">{"Selling Expense","Chart 1","Selling Expense Chart 1"}</definedName>
    <definedName name="_TMAutoChart49Names" hidden="1">{"Selling Expense","Chart 1","Selling Expense Chart 1"}</definedName>
    <definedName name="_TMAutoChart49Refs" localSheetId="7" hidden="1">{"","","'Selling Expense'!$B$86","'Selling Expense'!$B$87","","","","","",""}</definedName>
    <definedName name="_TMAutoChart49Refs" localSheetId="4" hidden="1">{"","","'Selling Expense'!$B$86","'Selling Expense'!$B$87","","","","","",""}</definedName>
    <definedName name="_TMAutoChart49Refs" localSheetId="13" hidden="1">{"","","'Selling Expense'!$B$86","'Selling Expense'!$B$87","","","","","",""}</definedName>
    <definedName name="_TMAutoChart49Refs" hidden="1">{"","","'Selling Expense'!$B$86","'Selling Expense'!$B$87","","","","","",""}</definedName>
    <definedName name="_TMAutoChart4Names" localSheetId="7" hidden="1">{"Profitability","Chart 5","Profitability Chart 5"}</definedName>
    <definedName name="_TMAutoChart4Names" localSheetId="4" hidden="1">{"Profitability","Chart 5","Profitability Chart 5"}</definedName>
    <definedName name="_TMAutoChart4Names" localSheetId="13" hidden="1">{"Profitability","Chart 5","Profitability Chart 5"}</definedName>
    <definedName name="_TMAutoChart4Names" hidden="1">{"Profitability","Chart 5","Profitability Chart 5"}</definedName>
    <definedName name="_TMAutoChart4Refs" localSheetId="7" hidden="1">{"","","'Profitability'!$B$67","'Profitability'!$B$68","","","","","",""}</definedName>
    <definedName name="_TMAutoChart4Refs" localSheetId="4" hidden="1">{"","","'Profitability'!$B$67","'Profitability'!$B$68","","","","","",""}</definedName>
    <definedName name="_TMAutoChart4Refs" localSheetId="13" hidden="1">{"","","'Profitability'!$B$67","'Profitability'!$B$68","","","","","",""}</definedName>
    <definedName name="_TMAutoChart4Refs" hidden="1">{"","","'Profitability'!$B$67","'Profitability'!$B$68","","","","","",""}</definedName>
    <definedName name="_TMAutoChart50Names" localSheetId="7" hidden="1">{"Selling Expense","Chart 2","Selling Expense Chart 2"}</definedName>
    <definedName name="_TMAutoChart50Names" localSheetId="4" hidden="1">{"Selling Expense","Chart 2","Selling Expense Chart 2"}</definedName>
    <definedName name="_TMAutoChart50Names" localSheetId="13" hidden="1">{"Selling Expense","Chart 2","Selling Expense Chart 2"}</definedName>
    <definedName name="_TMAutoChart50Names" hidden="1">{"Selling Expense","Chart 2","Selling Expense Chart 2"}</definedName>
    <definedName name="_TMAutoChart50Refs" localSheetId="7" hidden="1">{"","","'Selling Expense'!$B$92","'Selling Expense'!$B$93","","","","","",""}</definedName>
    <definedName name="_TMAutoChart50Refs" localSheetId="4" hidden="1">{"","","'Selling Expense'!$B$92","'Selling Expense'!$B$93","","","","","",""}</definedName>
    <definedName name="_TMAutoChart50Refs" localSheetId="13" hidden="1">{"","","'Selling Expense'!$B$92","'Selling Expense'!$B$93","","","","","",""}</definedName>
    <definedName name="_TMAutoChart50Refs" hidden="1">{"","","'Selling Expense'!$B$92","'Selling Expense'!$B$93","","","","","",""}</definedName>
    <definedName name="_TMAutoChart51Names" localSheetId="7" hidden="1">{"Selling Expense","Chart 3","Selling Expense Chart 3"}</definedName>
    <definedName name="_TMAutoChart51Names" localSheetId="4" hidden="1">{"Selling Expense","Chart 3","Selling Expense Chart 3"}</definedName>
    <definedName name="_TMAutoChart51Names" localSheetId="13" hidden="1">{"Selling Expense","Chart 3","Selling Expense Chart 3"}</definedName>
    <definedName name="_TMAutoChart51Names" hidden="1">{"Selling Expense","Chart 3","Selling Expense Chart 3"}</definedName>
    <definedName name="_TMAutoChart51Refs" localSheetId="7" hidden="1">{"","","'Selling Expense'!$B$101","'Selling Expense'!$B$102","","","","","",""}</definedName>
    <definedName name="_TMAutoChart51Refs" localSheetId="4" hidden="1">{"","","'Selling Expense'!$B$101","'Selling Expense'!$B$102","","","","","",""}</definedName>
    <definedName name="_TMAutoChart51Refs" localSheetId="13" hidden="1">{"","","'Selling Expense'!$B$101","'Selling Expense'!$B$102","","","","","",""}</definedName>
    <definedName name="_TMAutoChart51Refs" hidden="1">{"","","'Selling Expense'!$B$101","'Selling Expense'!$B$102","","","","","",""}</definedName>
    <definedName name="_TMAutoChart52Names" localSheetId="7" hidden="1">{"Selling Expense","Chart 4","Selling Expense Chart 4"}</definedName>
    <definedName name="_TMAutoChart52Names" localSheetId="4" hidden="1">{"Selling Expense","Chart 4","Selling Expense Chart 4"}</definedName>
    <definedName name="_TMAutoChart52Names" localSheetId="13" hidden="1">{"Selling Expense","Chart 4","Selling Expense Chart 4"}</definedName>
    <definedName name="_TMAutoChart52Names" hidden="1">{"Selling Expense","Chart 4","Selling Expense Chart 4"}</definedName>
    <definedName name="_TMAutoChart52Refs" localSheetId="7" hidden="1">{"","","'Selling Expense'!$B$107","'Selling Expense'!$B$108","","","","","",""}</definedName>
    <definedName name="_TMAutoChart52Refs" localSheetId="4" hidden="1">{"","","'Selling Expense'!$B$107","'Selling Expense'!$B$108","","","","","",""}</definedName>
    <definedName name="_TMAutoChart52Refs" localSheetId="13" hidden="1">{"","","'Selling Expense'!$B$107","'Selling Expense'!$B$108","","","","","",""}</definedName>
    <definedName name="_TMAutoChart52Refs" hidden="1">{"","","'Selling Expense'!$B$107","'Selling Expense'!$B$108","","","","","",""}</definedName>
    <definedName name="_TMAutoChart53Names" localSheetId="7" hidden="1">{"Selling Expense","Chart 5","Selling Expense Chart 5"}</definedName>
    <definedName name="_TMAutoChart53Names" localSheetId="4" hidden="1">{"Selling Expense","Chart 5","Selling Expense Chart 5"}</definedName>
    <definedName name="_TMAutoChart53Names" localSheetId="13" hidden="1">{"Selling Expense","Chart 5","Selling Expense Chart 5"}</definedName>
    <definedName name="_TMAutoChart53Names" hidden="1">{"Selling Expense","Chart 5","Selling Expense Chart 5"}</definedName>
    <definedName name="_TMAutoChart53Refs" localSheetId="7" hidden="1">{"","","'Selling Expense'!$B$116","'Selling Expense'!$B$117","","","","","",""}</definedName>
    <definedName name="_TMAutoChart53Refs" localSheetId="4" hidden="1">{"","","'Selling Expense'!$B$116","'Selling Expense'!$B$117","","","","","",""}</definedName>
    <definedName name="_TMAutoChart53Refs" localSheetId="13" hidden="1">{"","","'Selling Expense'!$B$116","'Selling Expense'!$B$117","","","","","",""}</definedName>
    <definedName name="_TMAutoChart53Refs" hidden="1">{"","","'Selling Expense'!$B$116","'Selling Expense'!$B$117","","","","","",""}</definedName>
    <definedName name="_TMAutoChart54Names" localSheetId="7" hidden="1">{"Selling Expense","Chart 6","Selling Expense Chart 6"}</definedName>
    <definedName name="_TMAutoChart54Names" localSheetId="4" hidden="1">{"Selling Expense","Chart 6","Selling Expense Chart 6"}</definedName>
    <definedName name="_TMAutoChart54Names" localSheetId="13" hidden="1">{"Selling Expense","Chart 6","Selling Expense Chart 6"}</definedName>
    <definedName name="_TMAutoChart54Names" hidden="1">{"Selling Expense","Chart 6","Selling Expense Chart 6"}</definedName>
    <definedName name="_TMAutoChart54Refs" localSheetId="7" hidden="1">{"","","'Selling Expense'!$B$122","'Selling Expense'!$B$123","","","","","",""}</definedName>
    <definedName name="_TMAutoChart54Refs" localSheetId="4" hidden="1">{"","","'Selling Expense'!$B$122","'Selling Expense'!$B$123","","","","","",""}</definedName>
    <definedName name="_TMAutoChart54Refs" localSheetId="13" hidden="1">{"","","'Selling Expense'!$B$122","'Selling Expense'!$B$123","","","","","",""}</definedName>
    <definedName name="_TMAutoChart54Refs" hidden="1">{"","","'Selling Expense'!$B$122","'Selling Expense'!$B$123","","","","","",""}</definedName>
    <definedName name="_TMAutoChart55Names" localSheetId="7" hidden="1">{"Administrative Expense","Chart 1","Administrative Expense Chart 1"}</definedName>
    <definedName name="_TMAutoChart55Names" localSheetId="4" hidden="1">{"Administrative Expense","Chart 1","Administrative Expense Chart 1"}</definedName>
    <definedName name="_TMAutoChart55Names" localSheetId="13" hidden="1">{"Administrative Expense","Chart 1","Administrative Expense Chart 1"}</definedName>
    <definedName name="_TMAutoChart55Names" hidden="1">{"Administrative Expense","Chart 1","Administrative Expense Chart 1"}</definedName>
    <definedName name="_TMAutoChart55Refs" localSheetId="7" hidden="1">{"","","'Administrative Expense'!$B$129","'Administrative Expense'!$B$130","","","","","",""}</definedName>
    <definedName name="_TMAutoChart55Refs" localSheetId="4" hidden="1">{"","","'Administrative Expense'!$B$129","'Administrative Expense'!$B$130","","","","","",""}</definedName>
    <definedName name="_TMAutoChart55Refs" localSheetId="13" hidden="1">{"","","'Administrative Expense'!$B$129","'Administrative Expense'!$B$130","","","","","",""}</definedName>
    <definedName name="_TMAutoChart55Refs" hidden="1">{"","","'Administrative Expense'!$B$129","'Administrative Expense'!$B$130","","","","","",""}</definedName>
    <definedName name="_TMAutoChart56Names" localSheetId="7" hidden="1">{"Administrative Expense","Chart 2","Administrative Expense Chart 2"}</definedName>
    <definedName name="_TMAutoChart56Names" localSheetId="4" hidden="1">{"Administrative Expense","Chart 2","Administrative Expense Chart 2"}</definedName>
    <definedName name="_TMAutoChart56Names" localSheetId="13" hidden="1">{"Administrative Expense","Chart 2","Administrative Expense Chart 2"}</definedName>
    <definedName name="_TMAutoChart56Names" hidden="1">{"Administrative Expense","Chart 2","Administrative Expense Chart 2"}</definedName>
    <definedName name="_TMAutoChart56Refs" localSheetId="7" hidden="1">{"","","'Administrative Expense'!$B$135","'Administrative Expense'!$B$136","","","","","",""}</definedName>
    <definedName name="_TMAutoChart56Refs" localSheetId="4" hidden="1">{"","","'Administrative Expense'!$B$135","'Administrative Expense'!$B$136","","","","","",""}</definedName>
    <definedName name="_TMAutoChart56Refs" localSheetId="13" hidden="1">{"","","'Administrative Expense'!$B$135","'Administrative Expense'!$B$136","","","","","",""}</definedName>
    <definedName name="_TMAutoChart56Refs" hidden="1">{"","","'Administrative Expense'!$B$135","'Administrative Expense'!$B$136","","","","","",""}</definedName>
    <definedName name="_TMAutoChart57Names" localSheetId="7" hidden="1">{"Administrative Expense","Chart 3","Administrative Expense Chart 3"}</definedName>
    <definedName name="_TMAutoChart57Names" localSheetId="4" hidden="1">{"Administrative Expense","Chart 3","Administrative Expense Chart 3"}</definedName>
    <definedName name="_TMAutoChart57Names" localSheetId="13" hidden="1">{"Administrative Expense","Chart 3","Administrative Expense Chart 3"}</definedName>
    <definedName name="_TMAutoChart57Names" hidden="1">{"Administrative Expense","Chart 3","Administrative Expense Chart 3"}</definedName>
    <definedName name="_TMAutoChart57Refs" localSheetId="7" hidden="1">{"","","'Administrative Expense'!$B$144","'Administrative Expense'!$B$145","","","","","",""}</definedName>
    <definedName name="_TMAutoChart57Refs" localSheetId="4" hidden="1">{"","","'Administrative Expense'!$B$144","'Administrative Expense'!$B$145","","","","","",""}</definedName>
    <definedName name="_TMAutoChart57Refs" localSheetId="13" hidden="1">{"","","'Administrative Expense'!$B$144","'Administrative Expense'!$B$145","","","","","",""}</definedName>
    <definedName name="_TMAutoChart57Refs" hidden="1">{"","","'Administrative Expense'!$B$144","'Administrative Expense'!$B$145","","","","","",""}</definedName>
    <definedName name="_TMAutoChart58Names" localSheetId="7" hidden="1">{"Administrative Expense","Chart 4","Administrative Expense Chart 4"}</definedName>
    <definedName name="_TMAutoChart58Names" localSheetId="4" hidden="1">{"Administrative Expense","Chart 4","Administrative Expense Chart 4"}</definedName>
    <definedName name="_TMAutoChart58Names" localSheetId="13" hidden="1">{"Administrative Expense","Chart 4","Administrative Expense Chart 4"}</definedName>
    <definedName name="_TMAutoChart58Names" hidden="1">{"Administrative Expense","Chart 4","Administrative Expense Chart 4"}</definedName>
    <definedName name="_TMAutoChart58Refs" localSheetId="7" hidden="1">{"","","'Administrative Expense'!$B$150","'Administrative Expense'!$B$151","","","","","",""}</definedName>
    <definedName name="_TMAutoChart58Refs" localSheetId="4" hidden="1">{"","","'Administrative Expense'!$B$150","'Administrative Expense'!$B$151","","","","","",""}</definedName>
    <definedName name="_TMAutoChart58Refs" localSheetId="13" hidden="1">{"","","'Administrative Expense'!$B$150","'Administrative Expense'!$B$151","","","","","",""}</definedName>
    <definedName name="_TMAutoChart58Refs" hidden="1">{"","","'Administrative Expense'!$B$150","'Administrative Expense'!$B$151","","","","","",""}</definedName>
    <definedName name="_TMAutoChart59Names" localSheetId="7" hidden="1">{"Administrative Expense","Chart 5","Administrative Expense Chart 5"}</definedName>
    <definedName name="_TMAutoChart59Names" localSheetId="4" hidden="1">{"Administrative Expense","Chart 5","Administrative Expense Chart 5"}</definedName>
    <definedName name="_TMAutoChart59Names" localSheetId="13" hidden="1">{"Administrative Expense","Chart 5","Administrative Expense Chart 5"}</definedName>
    <definedName name="_TMAutoChart59Names" hidden="1">{"Administrative Expense","Chart 5","Administrative Expense Chart 5"}</definedName>
    <definedName name="_TMAutoChart59Refs" localSheetId="7" hidden="1">{"","","'Administrative Expense'!$B$159","'Administrative Expense'!$B$160","","","","","",""}</definedName>
    <definedName name="_TMAutoChart59Refs" localSheetId="4" hidden="1">{"","","'Administrative Expense'!$B$159","'Administrative Expense'!$B$160","","","","","",""}</definedName>
    <definedName name="_TMAutoChart59Refs" localSheetId="13" hidden="1">{"","","'Administrative Expense'!$B$159","'Administrative Expense'!$B$160","","","","","",""}</definedName>
    <definedName name="_TMAutoChart59Refs" hidden="1">{"","","'Administrative Expense'!$B$159","'Administrative Expense'!$B$160","","","","","",""}</definedName>
    <definedName name="_TMAutoChart5Names" localSheetId="7" hidden="1">{"Revenue","Chart 1","Revenue Chart 1"}</definedName>
    <definedName name="_TMAutoChart5Names" localSheetId="4" hidden="1">{"Revenue","Chart 1","Revenue Chart 1"}</definedName>
    <definedName name="_TMAutoChart5Names" localSheetId="13" hidden="1">{"Revenue","Chart 1","Revenue Chart 1"}</definedName>
    <definedName name="_TMAutoChart5Names" hidden="1">{"Revenue","Chart 1","Revenue Chart 1"}</definedName>
    <definedName name="_TMAutoChart5Refs" localSheetId="7" hidden="1">{"","","'Revenue'!$B$126","'Revenue'!$B$127","","","","","",""}</definedName>
    <definedName name="_TMAutoChart5Refs" localSheetId="4" hidden="1">{"","","'Revenue'!$B$126","'Revenue'!$B$127","","","","","",""}</definedName>
    <definedName name="_TMAutoChart5Refs" localSheetId="13" hidden="1">{"","","'Revenue'!$B$126","'Revenue'!$B$127","","","","","",""}</definedName>
    <definedName name="_TMAutoChart5Refs" hidden="1">{"","","'Revenue'!$B$126","'Revenue'!$B$127","","","","","",""}</definedName>
    <definedName name="_TMAutoChart60Names" localSheetId="7" hidden="1">{"Administrative Expense","Chart 6","Administrative Expense Chart 6"}</definedName>
    <definedName name="_TMAutoChart60Names" localSheetId="4" hidden="1">{"Administrative Expense","Chart 6","Administrative Expense Chart 6"}</definedName>
    <definedName name="_TMAutoChart60Names" localSheetId="13" hidden="1">{"Administrative Expense","Chart 6","Administrative Expense Chart 6"}</definedName>
    <definedName name="_TMAutoChart60Names" hidden="1">{"Administrative Expense","Chart 6","Administrative Expense Chart 6"}</definedName>
    <definedName name="_TMAutoChart60Refs" localSheetId="7" hidden="1">{"","","'Administrative Expense'!$B$165","'Administrative Expense'!$B$166","","","","","",""}</definedName>
    <definedName name="_TMAutoChart60Refs" localSheetId="4" hidden="1">{"","","'Administrative Expense'!$B$165","'Administrative Expense'!$B$166","","","","","",""}</definedName>
    <definedName name="_TMAutoChart60Refs" localSheetId="13" hidden="1">{"","","'Administrative Expense'!$B$165","'Administrative Expense'!$B$166","","","","","",""}</definedName>
    <definedName name="_TMAutoChart60Refs" hidden="1">{"","","'Administrative Expense'!$B$165","'Administrative Expense'!$B$166","","","","","",""}</definedName>
    <definedName name="_TMAutoChart61Names" localSheetId="7" hidden="1">{"Administrative Expense","Chart 7","Administrative Expense Chart 7"}</definedName>
    <definedName name="_TMAutoChart61Names" localSheetId="4" hidden="1">{"Administrative Expense","Chart 7","Administrative Expense Chart 7"}</definedName>
    <definedName name="_TMAutoChart61Names" localSheetId="13" hidden="1">{"Administrative Expense","Chart 7","Administrative Expense Chart 7"}</definedName>
    <definedName name="_TMAutoChart61Names" hidden="1">{"Administrative Expense","Chart 7","Administrative Expense Chart 7"}</definedName>
    <definedName name="_TMAutoChart61Refs" localSheetId="7" hidden="1">{"","","'Administrative Expense'!$B$174","'Administrative Expense'!$B$175","","","","","",""}</definedName>
    <definedName name="_TMAutoChart61Refs" localSheetId="4" hidden="1">{"","","'Administrative Expense'!$B$174","'Administrative Expense'!$B$175","","","","","",""}</definedName>
    <definedName name="_TMAutoChart61Refs" localSheetId="13" hidden="1">{"","","'Administrative Expense'!$B$174","'Administrative Expense'!$B$175","","","","","",""}</definedName>
    <definedName name="_TMAutoChart61Refs" hidden="1">{"","","'Administrative Expense'!$B$174","'Administrative Expense'!$B$175","","","","","",""}</definedName>
    <definedName name="_TMAutoChart62Names" localSheetId="7" hidden="1">{"Administrative Expense","Chart 8","Administrative Expense Chart 8"}</definedName>
    <definedName name="_TMAutoChart62Names" localSheetId="4" hidden="1">{"Administrative Expense","Chart 8","Administrative Expense Chart 8"}</definedName>
    <definedName name="_TMAutoChart62Names" localSheetId="13" hidden="1">{"Administrative Expense","Chart 8","Administrative Expense Chart 8"}</definedName>
    <definedName name="_TMAutoChart62Names" hidden="1">{"Administrative Expense","Chart 8","Administrative Expense Chart 8"}</definedName>
    <definedName name="_TMAutoChart62Refs" localSheetId="7" hidden="1">{"","","'Administrative Expense'!$B$180","'Administrative Expense'!$B$181","","","","","",""}</definedName>
    <definedName name="_TMAutoChart62Refs" localSheetId="4" hidden="1">{"","","'Administrative Expense'!$B$180","'Administrative Expense'!$B$181","","","","","",""}</definedName>
    <definedName name="_TMAutoChart62Refs" localSheetId="13" hidden="1">{"","","'Administrative Expense'!$B$180","'Administrative Expense'!$B$181","","","","","",""}</definedName>
    <definedName name="_TMAutoChart62Refs" hidden="1">{"","","'Administrative Expense'!$B$180","'Administrative Expense'!$B$181","","","","","",""}</definedName>
    <definedName name="_TMAutoChart63Names" localSheetId="7" hidden="1">{"Administrative Expense","Chart 9","Administrative Expense Chart 9"}</definedName>
    <definedName name="_TMAutoChart63Names" localSheetId="4" hidden="1">{"Administrative Expense","Chart 9","Administrative Expense Chart 9"}</definedName>
    <definedName name="_TMAutoChart63Names" localSheetId="13" hidden="1">{"Administrative Expense","Chart 9","Administrative Expense Chart 9"}</definedName>
    <definedName name="_TMAutoChart63Names" hidden="1">{"Administrative Expense","Chart 9","Administrative Expense Chart 9"}</definedName>
    <definedName name="_TMAutoChart63Refs" localSheetId="7" hidden="1">{"","","'Administrative Expense'!$B$189","'Administrative Expense'!$B$190","","","","","",""}</definedName>
    <definedName name="_TMAutoChart63Refs" localSheetId="4" hidden="1">{"","","'Administrative Expense'!$B$189","'Administrative Expense'!$B$190","","","","","",""}</definedName>
    <definedName name="_TMAutoChart63Refs" localSheetId="13" hidden="1">{"","","'Administrative Expense'!$B$189","'Administrative Expense'!$B$190","","","","","",""}</definedName>
    <definedName name="_TMAutoChart63Refs" hidden="1">{"","","'Administrative Expense'!$B$189","'Administrative Expense'!$B$190","","","","","",""}</definedName>
    <definedName name="_TMAutoChart64Names" localSheetId="7" hidden="1">{"Administrative Expense","Chart 10","Administrative Expense Chart 10"}</definedName>
    <definedName name="_TMAutoChart64Names" localSheetId="4" hidden="1">{"Administrative Expense","Chart 10","Administrative Expense Chart 10"}</definedName>
    <definedName name="_TMAutoChart64Names" localSheetId="13" hidden="1">{"Administrative Expense","Chart 10","Administrative Expense Chart 10"}</definedName>
    <definedName name="_TMAutoChart64Names" hidden="1">{"Administrative Expense","Chart 10","Administrative Expense Chart 10"}</definedName>
    <definedName name="_TMAutoChart64Refs" localSheetId="7" hidden="1">{"","","'Administrative Expense'!$B$195","'Administrative Expense'!$B$196","","","","","",""}</definedName>
    <definedName name="_TMAutoChart64Refs" localSheetId="4" hidden="1">{"","","'Administrative Expense'!$B$195","'Administrative Expense'!$B$196","","","","","",""}</definedName>
    <definedName name="_TMAutoChart64Refs" localSheetId="13" hidden="1">{"","","'Administrative Expense'!$B$195","'Administrative Expense'!$B$196","","","","","",""}</definedName>
    <definedName name="_TMAutoChart64Refs" hidden="1">{"","","'Administrative Expense'!$B$195","'Administrative Expense'!$B$196","","","","","",""}</definedName>
    <definedName name="_TMAutoChart65Names" localSheetId="7" hidden="1">{"Variable Expenses","Chart 1","Variable Expenses Chart 1"}</definedName>
    <definedName name="_TMAutoChart65Names" localSheetId="4" hidden="1">{"Variable Expenses","Chart 1","Variable Expenses Chart 1"}</definedName>
    <definedName name="_TMAutoChart65Names" localSheetId="13" hidden="1">{"Variable Expenses","Chart 1","Variable Expenses Chart 1"}</definedName>
    <definedName name="_TMAutoChart65Names" hidden="1">{"Variable Expenses","Chart 1","Variable Expenses Chart 1"}</definedName>
    <definedName name="_TMAutoChart65Refs" localSheetId="7" hidden="1">{"","","'Variable Expenses'!$B$114","'Variable Expenses'!$B$115","","","","","",""}</definedName>
    <definedName name="_TMAutoChart65Refs" localSheetId="4" hidden="1">{"","","'Variable Expenses'!$B$114","'Variable Expenses'!$B$115","","","","","",""}</definedName>
    <definedName name="_TMAutoChart65Refs" localSheetId="13" hidden="1">{"","","'Variable Expenses'!$B$114","'Variable Expenses'!$B$115","","","","","",""}</definedName>
    <definedName name="_TMAutoChart65Refs" hidden="1">{"","","'Variable Expenses'!$B$114","'Variable Expenses'!$B$115","","","","","",""}</definedName>
    <definedName name="_TMAutoChart66Names" localSheetId="7" hidden="1">{"Variable Expenses","Chart 2","Variable Expenses Chart 2"}</definedName>
    <definedName name="_TMAutoChart66Names" localSheetId="4" hidden="1">{"Variable Expenses","Chart 2","Variable Expenses Chart 2"}</definedName>
    <definedName name="_TMAutoChart66Names" localSheetId="13" hidden="1">{"Variable Expenses","Chart 2","Variable Expenses Chart 2"}</definedName>
    <definedName name="_TMAutoChart66Names" hidden="1">{"Variable Expenses","Chart 2","Variable Expenses Chart 2"}</definedName>
    <definedName name="_TMAutoChart66Refs" localSheetId="7" hidden="1">{"","","'Variable Expenses'!$B$120","'Variable Expenses'!$B$121","","","","","",""}</definedName>
    <definedName name="_TMAutoChart66Refs" localSheetId="4" hidden="1">{"","","'Variable Expenses'!$B$120","'Variable Expenses'!$B$121","","","","","",""}</definedName>
    <definedName name="_TMAutoChart66Refs" localSheetId="13" hidden="1">{"","","'Variable Expenses'!$B$120","'Variable Expenses'!$B$121","","","","","",""}</definedName>
    <definedName name="_TMAutoChart66Refs" hidden="1">{"","","'Variable Expenses'!$B$120","'Variable Expenses'!$B$121","","","","","",""}</definedName>
    <definedName name="_TMAutoChart67Names" localSheetId="7" hidden="1">{"Variable Expenses","Chart 3","Variable Expenses Chart 3"}</definedName>
    <definedName name="_TMAutoChart67Names" localSheetId="4" hidden="1">{"Variable Expenses","Chart 3","Variable Expenses Chart 3"}</definedName>
    <definedName name="_TMAutoChart67Names" localSheetId="13" hidden="1">{"Variable Expenses","Chart 3","Variable Expenses Chart 3"}</definedName>
    <definedName name="_TMAutoChart67Names" hidden="1">{"Variable Expenses","Chart 3","Variable Expenses Chart 3"}</definedName>
    <definedName name="_TMAutoChart67Refs" localSheetId="7" hidden="1">{"","","'Variable Expenses'!$B$129","'Variable Expenses'!$B$130","","","","","",""}</definedName>
    <definedName name="_TMAutoChart67Refs" localSheetId="4" hidden="1">{"","","'Variable Expenses'!$B$129","'Variable Expenses'!$B$130","","","","","",""}</definedName>
    <definedName name="_TMAutoChart67Refs" localSheetId="13" hidden="1">{"","","'Variable Expenses'!$B$129","'Variable Expenses'!$B$130","","","","","",""}</definedName>
    <definedName name="_TMAutoChart67Refs" hidden="1">{"","","'Variable Expenses'!$B$129","'Variable Expenses'!$B$130","","","","","",""}</definedName>
    <definedName name="_TMAutoChart68Names" localSheetId="7" hidden="1">{"Variable Expenses","Chart 4","Variable Expenses Chart 4"}</definedName>
    <definedName name="_TMAutoChart68Names" localSheetId="4" hidden="1">{"Variable Expenses","Chart 4","Variable Expenses Chart 4"}</definedName>
    <definedName name="_TMAutoChart68Names" localSheetId="13" hidden="1">{"Variable Expenses","Chart 4","Variable Expenses Chart 4"}</definedName>
    <definedName name="_TMAutoChart68Names" hidden="1">{"Variable Expenses","Chart 4","Variable Expenses Chart 4"}</definedName>
    <definedName name="_TMAutoChart68Refs" localSheetId="7" hidden="1">{"","","'Variable Expenses'!$B$135","'Variable Expenses'!$B$136","","","","","",""}</definedName>
    <definedName name="_TMAutoChart68Refs" localSheetId="4" hidden="1">{"","","'Variable Expenses'!$B$135","'Variable Expenses'!$B$136","","","","","",""}</definedName>
    <definedName name="_TMAutoChart68Refs" localSheetId="13" hidden="1">{"","","'Variable Expenses'!$B$135","'Variable Expenses'!$B$136","","","","","",""}</definedName>
    <definedName name="_TMAutoChart68Refs" hidden="1">{"","","'Variable Expenses'!$B$135","'Variable Expenses'!$B$136","","","","","",""}</definedName>
    <definedName name="_TMAutoChart69Names" localSheetId="7" hidden="1">{"Variable Expenses","Chart 5","Variable Expenses Chart 5"}</definedName>
    <definedName name="_TMAutoChart69Names" localSheetId="4" hidden="1">{"Variable Expenses","Chart 5","Variable Expenses Chart 5"}</definedName>
    <definedName name="_TMAutoChart69Names" localSheetId="13" hidden="1">{"Variable Expenses","Chart 5","Variable Expenses Chart 5"}</definedName>
    <definedName name="_TMAutoChart69Names" hidden="1">{"Variable Expenses","Chart 5","Variable Expenses Chart 5"}</definedName>
    <definedName name="_TMAutoChart69Refs" localSheetId="7" hidden="1">{"","","'Variable Expenses'!$B$144","'Variable Expenses'!$B$145","","","","","",""}</definedName>
    <definedName name="_TMAutoChart69Refs" localSheetId="4" hidden="1">{"","","'Variable Expenses'!$B$144","'Variable Expenses'!$B$145","","","","","",""}</definedName>
    <definedName name="_TMAutoChart69Refs" localSheetId="13" hidden="1">{"","","'Variable Expenses'!$B$144","'Variable Expenses'!$B$145","","","","","",""}</definedName>
    <definedName name="_TMAutoChart69Refs" hidden="1">{"","","'Variable Expenses'!$B$144","'Variable Expenses'!$B$145","","","","","",""}</definedName>
    <definedName name="_TMAutoChart6Names" localSheetId="7" hidden="1">{"Revenue","Chart 2","Revenue Chart 2"}</definedName>
    <definedName name="_TMAutoChart6Names" localSheetId="4" hidden="1">{"Revenue","Chart 2","Revenue Chart 2"}</definedName>
    <definedName name="_TMAutoChart6Names" localSheetId="13" hidden="1">{"Revenue","Chart 2","Revenue Chart 2"}</definedName>
    <definedName name="_TMAutoChart6Names" hidden="1">{"Revenue","Chart 2","Revenue Chart 2"}</definedName>
    <definedName name="_TMAutoChart6Refs" localSheetId="7" hidden="1">{"","","'Revenue'!$B$132","'Revenue'!$B$133","","","","","",""}</definedName>
    <definedName name="_TMAutoChart6Refs" localSheetId="4" hidden="1">{"","","'Revenue'!$B$132","'Revenue'!$B$133","","","","","",""}</definedName>
    <definedName name="_TMAutoChart6Refs" localSheetId="13" hidden="1">{"","","'Revenue'!$B$132","'Revenue'!$B$133","","","","","",""}</definedName>
    <definedName name="_TMAutoChart6Refs" hidden="1">{"","","'Revenue'!$B$132","'Revenue'!$B$133","","","","","",""}</definedName>
    <definedName name="_TMAutoChart70Names" localSheetId="7" hidden="1">{"Variable Expenses","Chart 6","Variable Expenses Chart 6"}</definedName>
    <definedName name="_TMAutoChart70Names" localSheetId="4" hidden="1">{"Variable Expenses","Chart 6","Variable Expenses Chart 6"}</definedName>
    <definedName name="_TMAutoChart70Names" localSheetId="13" hidden="1">{"Variable Expenses","Chart 6","Variable Expenses Chart 6"}</definedName>
    <definedName name="_TMAutoChart70Names" hidden="1">{"Variable Expenses","Chart 6","Variable Expenses Chart 6"}</definedName>
    <definedName name="_TMAutoChart70Refs" localSheetId="7" hidden="1">{"","","'Variable Expenses'!$B$150","'Variable Expenses'!$B$151","","","","","",""}</definedName>
    <definedName name="_TMAutoChart70Refs" localSheetId="4" hidden="1">{"","","'Variable Expenses'!$B$150","'Variable Expenses'!$B$151","","","","","",""}</definedName>
    <definedName name="_TMAutoChart70Refs" localSheetId="13" hidden="1">{"","","'Variable Expenses'!$B$150","'Variable Expenses'!$B$151","","","","","",""}</definedName>
    <definedName name="_TMAutoChart70Refs" hidden="1">{"","","'Variable Expenses'!$B$150","'Variable Expenses'!$B$151","","","","","",""}</definedName>
    <definedName name="_TMAutoChart71Names" localSheetId="7" hidden="1">{"Variable Expenses","Chart 7","Variable Expenses Chart 7"}</definedName>
    <definedName name="_TMAutoChart71Names" localSheetId="4" hidden="1">{"Variable Expenses","Chart 7","Variable Expenses Chart 7"}</definedName>
    <definedName name="_TMAutoChart71Names" localSheetId="13" hidden="1">{"Variable Expenses","Chart 7","Variable Expenses Chart 7"}</definedName>
    <definedName name="_TMAutoChart71Names" hidden="1">{"Variable Expenses","Chart 7","Variable Expenses Chart 7"}</definedName>
    <definedName name="_TMAutoChart71Refs" localSheetId="7" hidden="1">{"","","'Variable Expenses'!$B$159","'Variable Expenses'!$B$160","","","","","",""}</definedName>
    <definedName name="_TMAutoChart71Refs" localSheetId="4" hidden="1">{"","","'Variable Expenses'!$B$159","'Variable Expenses'!$B$160","","","","","",""}</definedName>
    <definedName name="_TMAutoChart71Refs" localSheetId="13" hidden="1">{"","","'Variable Expenses'!$B$159","'Variable Expenses'!$B$160","","","","","",""}</definedName>
    <definedName name="_TMAutoChart71Refs" hidden="1">{"","","'Variable Expenses'!$B$159","'Variable Expenses'!$B$160","","","","","",""}</definedName>
    <definedName name="_TMAutoChart72Names" localSheetId="7" hidden="1">{"Variable Expenses","Chart 8","Variable Expenses Chart 8"}</definedName>
    <definedName name="_TMAutoChart72Names" localSheetId="4" hidden="1">{"Variable Expenses","Chart 8","Variable Expenses Chart 8"}</definedName>
    <definedName name="_TMAutoChart72Names" localSheetId="13" hidden="1">{"Variable Expenses","Chart 8","Variable Expenses Chart 8"}</definedName>
    <definedName name="_TMAutoChart72Names" hidden="1">{"Variable Expenses","Chart 8","Variable Expenses Chart 8"}</definedName>
    <definedName name="_TMAutoChart72Refs" localSheetId="7" hidden="1">{"","","'Variable Expenses'!$B$165","'Variable Expenses'!$B$166","","","","","",""}</definedName>
    <definedName name="_TMAutoChart72Refs" localSheetId="4" hidden="1">{"","","'Variable Expenses'!$B$165","'Variable Expenses'!$B$166","","","","","",""}</definedName>
    <definedName name="_TMAutoChart72Refs" localSheetId="13" hidden="1">{"","","'Variable Expenses'!$B$165","'Variable Expenses'!$B$166","","","","","",""}</definedName>
    <definedName name="_TMAutoChart72Refs" hidden="1">{"","","'Variable Expenses'!$B$165","'Variable Expenses'!$B$166","","","","","",""}</definedName>
    <definedName name="_TMAutoChart73Names" localSheetId="7" hidden="1">{"Fixed Expenses","Chart 1","Fixed Expenses Chart 1"}</definedName>
    <definedName name="_TMAutoChart73Names" localSheetId="4" hidden="1">{"Fixed Expenses","Chart 1","Fixed Expenses Chart 1"}</definedName>
    <definedName name="_TMAutoChart73Names" localSheetId="13" hidden="1">{"Fixed Expenses","Chart 1","Fixed Expenses Chart 1"}</definedName>
    <definedName name="_TMAutoChart73Names" hidden="1">{"Fixed Expenses","Chart 1","Fixed Expenses Chart 1"}</definedName>
    <definedName name="_TMAutoChart73Refs" localSheetId="7" hidden="1">{"","","'Fixed Expenses'!$B$129","'Fixed Expenses'!$B$130","","","","","",""}</definedName>
    <definedName name="_TMAutoChart73Refs" localSheetId="4" hidden="1">{"","","'Fixed Expenses'!$B$129","'Fixed Expenses'!$B$130","","","","","",""}</definedName>
    <definedName name="_TMAutoChart73Refs" localSheetId="13" hidden="1">{"","","'Fixed Expenses'!$B$129","'Fixed Expenses'!$B$130","","","","","",""}</definedName>
    <definedName name="_TMAutoChart73Refs" hidden="1">{"","","'Fixed Expenses'!$B$129","'Fixed Expenses'!$B$130","","","","","",""}</definedName>
    <definedName name="_TMAutoChart74Names" localSheetId="7" hidden="1">{"Fixed Expenses","Chart 2","Fixed Expenses Chart 2"}</definedName>
    <definedName name="_TMAutoChart74Names" localSheetId="4" hidden="1">{"Fixed Expenses","Chart 2","Fixed Expenses Chart 2"}</definedName>
    <definedName name="_TMAutoChart74Names" localSheetId="13" hidden="1">{"Fixed Expenses","Chart 2","Fixed Expenses Chart 2"}</definedName>
    <definedName name="_TMAutoChart74Names" hidden="1">{"Fixed Expenses","Chart 2","Fixed Expenses Chart 2"}</definedName>
    <definedName name="_TMAutoChart74Refs" localSheetId="7" hidden="1">{"","","'Fixed Expenses'!$B$135","'Fixed Expenses'!$B$136","","","","","",""}</definedName>
    <definedName name="_TMAutoChart74Refs" localSheetId="4" hidden="1">{"","","'Fixed Expenses'!$B$135","'Fixed Expenses'!$B$136","","","","","",""}</definedName>
    <definedName name="_TMAutoChart74Refs" localSheetId="13" hidden="1">{"","","'Fixed Expenses'!$B$135","'Fixed Expenses'!$B$136","","","","","",""}</definedName>
    <definedName name="_TMAutoChart74Refs" hidden="1">{"","","'Fixed Expenses'!$B$135","'Fixed Expenses'!$B$136","","","","","",""}</definedName>
    <definedName name="_TMAutoChart75Names" localSheetId="7" hidden="1">{"Fixed Expenses","Chart 3","Fixed Expenses Chart 3"}</definedName>
    <definedName name="_TMAutoChart75Names" localSheetId="4" hidden="1">{"Fixed Expenses","Chart 3","Fixed Expenses Chart 3"}</definedName>
    <definedName name="_TMAutoChart75Names" localSheetId="13" hidden="1">{"Fixed Expenses","Chart 3","Fixed Expenses Chart 3"}</definedName>
    <definedName name="_TMAutoChart75Names" hidden="1">{"Fixed Expenses","Chart 3","Fixed Expenses Chart 3"}</definedName>
    <definedName name="_TMAutoChart75Refs" localSheetId="7" hidden="1">{"","","'Fixed Expenses'!$B$144","'Fixed Expenses'!$B$145","","","","","",""}</definedName>
    <definedName name="_TMAutoChart75Refs" localSheetId="4" hidden="1">{"","","'Fixed Expenses'!$B$144","'Fixed Expenses'!$B$145","","","","","",""}</definedName>
    <definedName name="_TMAutoChart75Refs" localSheetId="13" hidden="1">{"","","'Fixed Expenses'!$B$144","'Fixed Expenses'!$B$145","","","","","",""}</definedName>
    <definedName name="_TMAutoChart75Refs" hidden="1">{"","","'Fixed Expenses'!$B$144","'Fixed Expenses'!$B$145","","","","","",""}</definedName>
    <definedName name="_TMAutoChart76Names" localSheetId="7" hidden="1">{"Fixed Expenses","Chart 4","Fixed Expenses Chart 4"}</definedName>
    <definedName name="_TMAutoChart76Names" localSheetId="4" hidden="1">{"Fixed Expenses","Chart 4","Fixed Expenses Chart 4"}</definedName>
    <definedName name="_TMAutoChart76Names" localSheetId="13" hidden="1">{"Fixed Expenses","Chart 4","Fixed Expenses Chart 4"}</definedName>
    <definedName name="_TMAutoChart76Names" hidden="1">{"Fixed Expenses","Chart 4","Fixed Expenses Chart 4"}</definedName>
    <definedName name="_TMAutoChart76Refs" localSheetId="7" hidden="1">{"","","'Fixed Expenses'!$B$150","'Fixed Expenses'!$B$151","","","","","",""}</definedName>
    <definedName name="_TMAutoChart76Refs" localSheetId="4" hidden="1">{"","","'Fixed Expenses'!$B$150","'Fixed Expenses'!$B$151","","","","","",""}</definedName>
    <definedName name="_TMAutoChart76Refs" localSheetId="13" hidden="1">{"","","'Fixed Expenses'!$B$150","'Fixed Expenses'!$B$151","","","","","",""}</definedName>
    <definedName name="_TMAutoChart76Refs" hidden="1">{"","","'Fixed Expenses'!$B$150","'Fixed Expenses'!$B$151","","","","","",""}</definedName>
    <definedName name="_TMAutoChart77Names" localSheetId="7" hidden="1">{"Fixed Expenses","Chart 5","Fixed Expenses Chart 5"}</definedName>
    <definedName name="_TMAutoChart77Names" localSheetId="4" hidden="1">{"Fixed Expenses","Chart 5","Fixed Expenses Chart 5"}</definedName>
    <definedName name="_TMAutoChart77Names" localSheetId="13" hidden="1">{"Fixed Expenses","Chart 5","Fixed Expenses Chart 5"}</definedName>
    <definedName name="_TMAutoChart77Names" hidden="1">{"Fixed Expenses","Chart 5","Fixed Expenses Chart 5"}</definedName>
    <definedName name="_TMAutoChart77Refs" localSheetId="7" hidden="1">{"","","'Fixed Expenses'!$B$159","'Fixed Expenses'!$B$160","","","","","",""}</definedName>
    <definedName name="_TMAutoChart77Refs" localSheetId="4" hidden="1">{"","","'Fixed Expenses'!$B$159","'Fixed Expenses'!$B$160","","","","","",""}</definedName>
    <definedName name="_TMAutoChart77Refs" localSheetId="13" hidden="1">{"","","'Fixed Expenses'!$B$159","'Fixed Expenses'!$B$160","","","","","",""}</definedName>
    <definedName name="_TMAutoChart77Refs" hidden="1">{"","","'Fixed Expenses'!$B$159","'Fixed Expenses'!$B$160","","","","","",""}</definedName>
    <definedName name="_TMAutoChart78Names" localSheetId="7" hidden="1">{"Fixed Expenses","Chart 6","Fixed Expenses Chart 6"}</definedName>
    <definedName name="_TMAutoChart78Names" localSheetId="4" hidden="1">{"Fixed Expenses","Chart 6","Fixed Expenses Chart 6"}</definedName>
    <definedName name="_TMAutoChart78Names" localSheetId="13" hidden="1">{"Fixed Expenses","Chart 6","Fixed Expenses Chart 6"}</definedName>
    <definedName name="_TMAutoChart78Names" hidden="1">{"Fixed Expenses","Chart 6","Fixed Expenses Chart 6"}</definedName>
    <definedName name="_TMAutoChart78Refs" localSheetId="7" hidden="1">{"","","'Fixed Expenses'!$B$165","'Fixed Expenses'!$B$166","","","","","",""}</definedName>
    <definedName name="_TMAutoChart78Refs" localSheetId="4" hidden="1">{"","","'Fixed Expenses'!$B$165","'Fixed Expenses'!$B$166","","","","","",""}</definedName>
    <definedName name="_TMAutoChart78Refs" localSheetId="13" hidden="1">{"","","'Fixed Expenses'!$B$165","'Fixed Expenses'!$B$166","","","","","",""}</definedName>
    <definedName name="_TMAutoChart78Refs" hidden="1">{"","","'Fixed Expenses'!$B$165","'Fixed Expenses'!$B$166","","","","","",""}</definedName>
    <definedName name="_TMAutoChart79Names" localSheetId="7" hidden="1">{"Fixed Expenses","Chart 7","Fixed Expenses Chart 7"}</definedName>
    <definedName name="_TMAutoChart79Names" localSheetId="4" hidden="1">{"Fixed Expenses","Chart 7","Fixed Expenses Chart 7"}</definedName>
    <definedName name="_TMAutoChart79Names" localSheetId="13" hidden="1">{"Fixed Expenses","Chart 7","Fixed Expenses Chart 7"}</definedName>
    <definedName name="_TMAutoChart79Names" hidden="1">{"Fixed Expenses","Chart 7","Fixed Expenses Chart 7"}</definedName>
    <definedName name="_TMAutoChart79Refs" localSheetId="7" hidden="1">{"","","'Fixed Expenses'!$B$174","'Fixed Expenses'!$B$175","","","","","",""}</definedName>
    <definedName name="_TMAutoChart79Refs" localSheetId="4" hidden="1">{"","","'Fixed Expenses'!$B$174","'Fixed Expenses'!$B$175","","","","","",""}</definedName>
    <definedName name="_TMAutoChart79Refs" localSheetId="13" hidden="1">{"","","'Fixed Expenses'!$B$174","'Fixed Expenses'!$B$175","","","","","",""}</definedName>
    <definedName name="_TMAutoChart79Refs" hidden="1">{"","","'Fixed Expenses'!$B$174","'Fixed Expenses'!$B$175","","","","","",""}</definedName>
    <definedName name="_TMAutoChart7Names" localSheetId="7" hidden="1">{"Revenue","Chart 3","Revenue Chart 3"}</definedName>
    <definedName name="_TMAutoChart7Names" localSheetId="4" hidden="1">{"Revenue","Chart 3","Revenue Chart 3"}</definedName>
    <definedName name="_TMAutoChart7Names" localSheetId="13" hidden="1">{"Revenue","Chart 3","Revenue Chart 3"}</definedName>
    <definedName name="_TMAutoChart7Names" hidden="1">{"Revenue","Chart 3","Revenue Chart 3"}</definedName>
    <definedName name="_TMAutoChart7Refs" localSheetId="7" hidden="1">{"","","'Revenue'!$B$141","'Revenue'!$B$142","","","","","",""}</definedName>
    <definedName name="_TMAutoChart7Refs" localSheetId="4" hidden="1">{"","","'Revenue'!$B$141","'Revenue'!$B$142","","","","","",""}</definedName>
    <definedName name="_TMAutoChart7Refs" localSheetId="13" hidden="1">{"","","'Revenue'!$B$141","'Revenue'!$B$142","","","","","",""}</definedName>
    <definedName name="_TMAutoChart7Refs" hidden="1">{"","","'Revenue'!$B$141","'Revenue'!$B$142","","","","","",""}</definedName>
    <definedName name="_TMAutoChart80Names" localSheetId="7" hidden="1">{"Fixed Expenses","Chart 8","Fixed Expenses Chart 8"}</definedName>
    <definedName name="_TMAutoChart80Names" localSheetId="4" hidden="1">{"Fixed Expenses","Chart 8","Fixed Expenses Chart 8"}</definedName>
    <definedName name="_TMAutoChart80Names" localSheetId="13" hidden="1">{"Fixed Expenses","Chart 8","Fixed Expenses Chart 8"}</definedName>
    <definedName name="_TMAutoChart80Names" hidden="1">{"Fixed Expenses","Chart 8","Fixed Expenses Chart 8"}</definedName>
    <definedName name="_TMAutoChart80Refs" localSheetId="7" hidden="1">{"","","'Fixed Expenses'!$B$180","'Fixed Expenses'!$B$181","","","","","",""}</definedName>
    <definedName name="_TMAutoChart80Refs" localSheetId="4" hidden="1">{"","","'Fixed Expenses'!$B$180","'Fixed Expenses'!$B$181","","","","","",""}</definedName>
    <definedName name="_TMAutoChart80Refs" localSheetId="13" hidden="1">{"","","'Fixed Expenses'!$B$180","'Fixed Expenses'!$B$181","","","","","",""}</definedName>
    <definedName name="_TMAutoChart80Refs" hidden="1">{"","","'Fixed Expenses'!$B$180","'Fixed Expenses'!$B$181","","","","","",""}</definedName>
    <definedName name="_TMAutoChart8Names" localSheetId="7" hidden="1">{"Revenue","Chart 4","Revenue Chart 4"}</definedName>
    <definedName name="_TMAutoChart8Names" localSheetId="4" hidden="1">{"Revenue","Chart 4","Revenue Chart 4"}</definedName>
    <definedName name="_TMAutoChart8Names" localSheetId="13" hidden="1">{"Revenue","Chart 4","Revenue Chart 4"}</definedName>
    <definedName name="_TMAutoChart8Names" hidden="1">{"Revenue","Chart 4","Revenue Chart 4"}</definedName>
    <definedName name="_TMAutoChart8Refs" localSheetId="7" hidden="1">{"","","'Revenue'!$B$147","'Revenue'!$B$148","","","","","",""}</definedName>
    <definedName name="_TMAutoChart8Refs" localSheetId="4" hidden="1">{"","","'Revenue'!$B$147","'Revenue'!$B$148","","","","","",""}</definedName>
    <definedName name="_TMAutoChart8Refs" localSheetId="13" hidden="1">{"","","'Revenue'!$B$147","'Revenue'!$B$148","","","","","",""}</definedName>
    <definedName name="_TMAutoChart8Refs" hidden="1">{"","","'Revenue'!$B$147","'Revenue'!$B$148","","","","","",""}</definedName>
    <definedName name="_TMAutoChart9Names" localSheetId="7" hidden="1">{"Revenue","Chart 5","Revenue Chart 5"}</definedName>
    <definedName name="_TMAutoChart9Names" localSheetId="4" hidden="1">{"Revenue","Chart 5","Revenue Chart 5"}</definedName>
    <definedName name="_TMAutoChart9Names" localSheetId="13" hidden="1">{"Revenue","Chart 5","Revenue Chart 5"}</definedName>
    <definedName name="_TMAutoChart9Names" hidden="1">{"Revenue","Chart 5","Revenue Chart 5"}</definedName>
    <definedName name="_TMAutoChart9Refs" localSheetId="7" hidden="1">{"","","'Revenue'!$B$156","'Revenue'!$B$157","","","","","",""}</definedName>
    <definedName name="_TMAutoChart9Refs" localSheetId="4" hidden="1">{"","","'Revenue'!$B$156","'Revenue'!$B$157","","","","","",""}</definedName>
    <definedName name="_TMAutoChart9Refs" localSheetId="13" hidden="1">{"","","'Revenue'!$B$156","'Revenue'!$B$157","","","","","",""}</definedName>
    <definedName name="_TMAutoChart9Refs" hidden="1">{"","","'Revenue'!$B$156","'Revenue'!$B$157","","","","","",""}</definedName>
    <definedName name="_TMAutoChartCount" hidden="1">80</definedName>
    <definedName name="_uf1">#REF!</definedName>
    <definedName name="_ui78421">#REF!</definedName>
    <definedName name="_usr">" irozas "</definedName>
    <definedName name="_VPP1">#REF!</definedName>
    <definedName name="_VPP2">#REF!</definedName>
    <definedName name="_VPP3">#REF!</definedName>
    <definedName name="_xx1">"Ctas Analisis Acreedores"</definedName>
    <definedName name="_XXX">#REF!</definedName>
    <definedName name="a">#REF!</definedName>
    <definedName name="A._E_INMOB._PASTOS_VERDES">#REF!</definedName>
    <definedName name="A_impresión_IM">#REF!</definedName>
    <definedName name="A_IMPRESIÚN_IM">#N/A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A">#REF!</definedName>
    <definedName name="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BA">#REF!</definedName>
    <definedName name="abc" localSheetId="7">IF(Idioma="eng","row",IF(Idioma="esp","fila","linha"))</definedName>
    <definedName name="abc" localSheetId="4">IF(Idioma="eng","row",IF(Idioma="esp","fila","linha"))</definedName>
    <definedName name="abc" localSheetId="13">IF(Idioma="eng","row",IF(Idioma="esp","fila","linha"))</definedName>
    <definedName name="abc">IF(Idioma="eng","row",IF(Idioma="esp","fila","linha"))</definedName>
    <definedName name="abrpr" localSheetId="13">#REF!</definedName>
    <definedName name="abrpr">#REF!</definedName>
    <definedName name="ACIMPTO" localSheetId="13">#REF!</definedName>
    <definedName name="ACIMPTO">#REF!</definedName>
    <definedName name="ACREED" localSheetId="13">#REF!,#REF!</definedName>
    <definedName name="ACREED">#REF!,#REF!</definedName>
    <definedName name="act">#REF!</definedName>
    <definedName name="activ">#REF!</definedName>
    <definedName name="ACTIVO">#REF!</definedName>
    <definedName name="ACTLPLAZ" localSheetId="13">#REF!,#REF!</definedName>
    <definedName name="ACTLPLAZ">#REF!,#REF!</definedName>
    <definedName name="ACTTIVOMP">#REF!</definedName>
    <definedName name="ACTUAL">#REF!</definedName>
    <definedName name="AD_Ajuste_VPP">#REF!</definedName>
    <definedName name="AD_CM_Dividendos">#REF!</definedName>
    <definedName name="AD_Corr_Mon_Inversion">#REF!</definedName>
    <definedName name="AD_Patrim_Negativo">#REF!</definedName>
    <definedName name="AD_Reconc_Utilidad.">#REF!</definedName>
    <definedName name="ADACTFIJO">#REF!</definedName>
    <definedName name="aduana">#REF!</definedName>
    <definedName name="AF">#REF!</definedName>
    <definedName name="AFP_Comisión">#REF!</definedName>
    <definedName name="AFP_Imposición">#REF!</definedName>
    <definedName name="AGOSTO" localSheetId="7" hidden="1">{"'ICE  Agosto'!$A$60:$A$64","'ICE  Agosto'!$C$67"}</definedName>
    <definedName name="AGOSTO" localSheetId="4" hidden="1">{"'ICE  Agosto'!$A$60:$A$64","'ICE  Agosto'!$C$67"}</definedName>
    <definedName name="AGOSTO" localSheetId="13" hidden="1">{"'ICE  Agosto'!$A$60:$A$64","'ICE  Agosto'!$C$67"}</definedName>
    <definedName name="AGOSTO" hidden="1">{"'ICE  Agosto'!$A$60:$A$64","'ICE  Agosto'!$C$67"}</definedName>
    <definedName name="agosto_2001">#REF!</definedName>
    <definedName name="agosto_2002">#REF!</definedName>
    <definedName name="agosto_2003">#REF!</definedName>
    <definedName name="agosto_2004">#REF!</definedName>
    <definedName name="agosto_2005">#REF!</definedName>
    <definedName name="AGRICOLA_DE_CAMEROS">#REF!</definedName>
    <definedName name="AGUAS_SANTIAGO_PONIENTE">#REF!</definedName>
    <definedName name="AGUAS_STGO">#REF!</definedName>
    <definedName name="AJUSTADO">#REF!</definedName>
    <definedName name="Ajuste">#REF!</definedName>
    <definedName name="Ajuste_____10">#REF!</definedName>
    <definedName name="Ajuste_1">#REF!</definedName>
    <definedName name="Ajuste_2">#REF!</definedName>
    <definedName name="ajuste_29">#REF!</definedName>
    <definedName name="Ajuste_3">#REF!</definedName>
    <definedName name="Ajuste_4">#REF!</definedName>
    <definedName name="Ajuste_5">#REF!</definedName>
    <definedName name="Ajuste_6">#REF!</definedName>
    <definedName name="Ajuste_7">#REF!</definedName>
    <definedName name="Ajuste_8">#REF!</definedName>
    <definedName name="Ajuste_9">#REF!</definedName>
    <definedName name="Ajuste1">#REF!</definedName>
    <definedName name="Ajuste10">#REF!</definedName>
    <definedName name="Ajuste11">#REF!</definedName>
    <definedName name="Ajuste11a">#REF!</definedName>
    <definedName name="Ajuste12">#REF!</definedName>
    <definedName name="Ajuste13">#REF!</definedName>
    <definedName name="Ajuste14">#REF!</definedName>
    <definedName name="Ajuste15">#REF!</definedName>
    <definedName name="Ajuste16">#REF!</definedName>
    <definedName name="Ajuste17">#REF!</definedName>
    <definedName name="Ajuste18">#REF!</definedName>
    <definedName name="Ajuste21">#REF!</definedName>
    <definedName name="Ajuste22">#REF!</definedName>
    <definedName name="Ajuste23">#REF!</definedName>
    <definedName name="Ajuste24">#REF!</definedName>
    <definedName name="Ajuste27">#REF!</definedName>
    <definedName name="ajuste28.">#REF!</definedName>
    <definedName name="AJUSTE29">#REF!</definedName>
    <definedName name="ajuste30">#REF!</definedName>
    <definedName name="Ajuste6">#REF!</definedName>
    <definedName name="Ajuste7">#REF!</definedName>
    <definedName name="Ajuste8">#REF!</definedName>
    <definedName name="ajustebrp">#REF!</definedName>
    <definedName name="AJUSTES_CERJ_MAYOR">#REF!</definedName>
    <definedName name="AJUSTES_CERJ_MENOR">#REF!</definedName>
    <definedName name="AJUSTES_CHILECTRA">#REF!</definedName>
    <definedName name="AJUSTES_DISTR_MAYOR">#REF!</definedName>
    <definedName name="AJUSTES_ENDESA">#REF!</definedName>
    <definedName name="AJUSTES_RIOMAIPO">#REF!</definedName>
    <definedName name="AjusteXXXX10">#REF!</definedName>
    <definedName name="alcibiades" localSheetId="13" hidden="1">{#N/A,#N/A,FALSE,"BALANCE";#N/A,#N/A,FALSE,"BALACOMP"}</definedName>
    <definedName name="alcibiades" hidden="1">{#N/A,#N/A,FALSE,"BALANCE";#N/A,#N/A,FALSE,"BALACOMP"}</definedName>
    <definedName name="ALE" localSheetId="13" hidden="1">{#N/A,#N/A,FALSE,"Aging Summary";#N/A,#N/A,FALSE,"Ratio Analysis";#N/A,#N/A,FALSE,"Test 120 Day Accts";#N/A,#N/A,FALSE,"Tickmarks"}</definedName>
    <definedName name="ALE" hidden="1">{#N/A,#N/A,FALSE,"Aging Summary";#N/A,#N/A,FALSE,"Ratio Analysis";#N/A,#N/A,FALSE,"Test 120 Day Accts";#N/A,#N/A,FALSE,"Tickmarks"}</definedName>
    <definedName name="alitafon">#REF!</definedName>
    <definedName name="Aloj_Int">#REF!</definedName>
    <definedName name="Aloj_Nac">#REF!</definedName>
    <definedName name="ALTAS2003" localSheetId="13" hidden="1">{#N/A,#N/A,FALSE,"Aging Summary";#N/A,#N/A,FALSE,"Ratio Analysis";#N/A,#N/A,FALSE,"Test 120 Day Accts";#N/A,#N/A,FALSE,"Tickmarks"}</definedName>
    <definedName name="ALTAS2003" hidden="1">{#N/A,#N/A,FALSE,"Aging Summary";#N/A,#N/A,FALSE,"Ratio Analysis";#N/A,#N/A,FALSE,"Test 120 Day Accts";#N/A,#N/A,FALSE,"Tickmarks"}</definedName>
    <definedName name="AMOGOPM">#REF!</definedName>
    <definedName name="Amort_comple">#REF!</definedName>
    <definedName name="Amort_SurvaleursFF">#REF!</definedName>
    <definedName name="AMORTIZ">#REF!</definedName>
    <definedName name="amortización">#REF!</definedName>
    <definedName name="AMOTMV">#REF!</definedName>
    <definedName name="AMPLA">#REF!</definedName>
    <definedName name="AMPLA_">#REF!</definedName>
    <definedName name="AMPLA_INVESTIMENTOS">#REF!</definedName>
    <definedName name="AMPLA_INVESTIMENTOS_">#REF!</definedName>
    <definedName name="AN">#REF!</definedName>
    <definedName name="Anal_TMP">#REF!</definedName>
    <definedName name="ANEXO2">#REF!</definedName>
    <definedName name="AnneeN">#REF!</definedName>
    <definedName name="AnneeN_1">#REF!</definedName>
    <definedName name="anscount">1</definedName>
    <definedName name="ANTE">#REF!</definedName>
    <definedName name="ANTE1">#REF!</definedName>
    <definedName name="ANTE2">#REF!</definedName>
    <definedName name="Año">#REF!</definedName>
    <definedName name="AP">#REF!</definedName>
    <definedName name="Ap_Rep">#REF!</definedName>
    <definedName name="aplicacion">#REF!</definedName>
    <definedName name="aplicagif">#REF!</definedName>
    <definedName name="aprile_2001">#REF!</definedName>
    <definedName name="aprile_2002">#REF!</definedName>
    <definedName name="aprile_2003">#REF!</definedName>
    <definedName name="aprile_2004">#REF!</definedName>
    <definedName name="aprile_2005">#REF!</definedName>
    <definedName name="APSUMMARY">#REF!</definedName>
    <definedName name="ARA_Threshold">#REF!</definedName>
    <definedName name="_xlnm.Extract">#REF!</definedName>
    <definedName name="_xlnm.Print_Area" localSheetId="9">'DJ 1847'!$A$3:$P$79</definedName>
    <definedName name="_xlnm.Print_Area" localSheetId="10">'DJ 1926 '!$A$1:$M$62</definedName>
    <definedName name="_xlnm.Print_Area" localSheetId="11">'DJ 1948'!$A$2:$AI$37</definedName>
    <definedName name="_xlnm.Print_Area" localSheetId="7">'Prueba del Patrimonio'!$A$1:$F$44</definedName>
    <definedName name="_xlnm.Print_Area" localSheetId="13">#REF!</definedName>
    <definedName name="_xlnm.Print_Area">#REF!</definedName>
    <definedName name="AREA01" localSheetId="13">#REF!</definedName>
    <definedName name="AREA01">#REF!</definedName>
    <definedName name="AREA02" localSheetId="13">#REF!</definedName>
    <definedName name="AREA02">#REF!</definedName>
    <definedName name="AREA04">#REF!</definedName>
    <definedName name="Area1">#REF!</definedName>
    <definedName name="Area10">#REF!</definedName>
    <definedName name="Area11">#REF!</definedName>
    <definedName name="ARP_Threshold">#REF!</definedName>
    <definedName name="Arr_Int">#REF!</definedName>
    <definedName name="Arr_Nac">#REF!</definedName>
    <definedName name="ARRIEND">#REF!</definedName>
    <definedName name="ArrMaq_TMP">#REF!</definedName>
    <definedName name="ARRU">#REF!</definedName>
    <definedName name="ART">#REF!</definedName>
    <definedName name="as">"V2004-05-31"</definedName>
    <definedName name="AS2DocOpenMode" hidden="1">"AS2DocumentEdit"</definedName>
    <definedName name="AS2DocOpenMode_1" hidden="1">"AS2DocumentBrowse"</definedName>
    <definedName name="AS2HasNoAutoHeaderFooter" hidden="1">" "</definedName>
    <definedName name="AS2LinkLS" hidden="1">#REF!</definedName>
    <definedName name="AS2NamedRange" hidden="1">36</definedName>
    <definedName name="AS2NamedRange_1">65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WS" localSheetId="7" hidden="1">{"'Directory'!$A$72:$E$91"}</definedName>
    <definedName name="asdWS" localSheetId="4" hidden="1">{"'Directory'!$A$72:$E$91"}</definedName>
    <definedName name="asdWS" localSheetId="13" hidden="1">{"'Directory'!$A$72:$E$91"}</definedName>
    <definedName name="asdWS" hidden="1">{"'Directory'!$A$72:$E$91"}</definedName>
    <definedName name="ASEO">#REF!</definedName>
    <definedName name="Aseo_TMP">#REF!</definedName>
    <definedName name="asiento">#REF!</definedName>
    <definedName name="ASS">#REF!</definedName>
    <definedName name="ASX">#REF!</definedName>
    <definedName name="auto">#REF!</definedName>
    <definedName name="Av_Rep">#REF!</definedName>
    <definedName name="Average_rate_N">#REF!</definedName>
    <definedName name="AVvillas">#REF!</definedName>
    <definedName name="Axe_Doc">#REF!</definedName>
    <definedName name="Axe_Doc1">#REF!</definedName>
    <definedName name="Axe_Doc2">#REF!</definedName>
    <definedName name="Axe_Doc3">#REF!</definedName>
    <definedName name="Axe_Doc7">#REF!</definedName>
    <definedName name="b">#REF!</definedName>
    <definedName name="BAJAS">#REF!</definedName>
    <definedName name="BAL.OCT">#REF!</definedName>
    <definedName name="BALAN" hidden="1">#REF!</definedName>
    <definedName name="Balance">#REF!</definedName>
    <definedName name="banco">#REF!</definedName>
    <definedName name="Banco_Interbank">#REF!</definedName>
    <definedName name="Banco_Paribas_luxembourg">#REF!</definedName>
    <definedName name="Banco_Real">#REF!</definedName>
    <definedName name="Banco_Santander_Santiago">#REF!</definedName>
    <definedName name="Banco1">#REF!</definedName>
    <definedName name="Base_de_datos">#REF!</definedName>
    <definedName name="_xlnm.Database">#REF!</definedName>
    <definedName name="BaseDiferido">#REF!</definedName>
    <definedName name="BaseDiferidos">#REF!</definedName>
    <definedName name="BaseFuncionarios">#REF!</definedName>
    <definedName name="basema">#REF!</definedName>
    <definedName name="Basura_TMP">#REF!</definedName>
    <definedName name="bb" localSheetId="13" hidden="1">{#N/A,#N/A,FALSE,"Aging Summary";#N/A,#N/A,FALSE,"Ratio Analysis";#N/A,#N/A,FALSE,"Test 120 Day Accts";#N/A,#N/A,FALSE,"Tickmarks"}</definedName>
    <definedName name="bb" hidden="1">{#N/A,#N/A,FALSE,"Aging Summary";#N/A,#N/A,FALSE,"Ratio Analysis";#N/A,#N/A,FALSE,"Test 120 Day Accts";#N/A,#N/A,FALSE,"Tickmarks"}</definedName>
    <definedName name="bbien">#REF!</definedName>
    <definedName name="bce">#REF!</definedName>
    <definedName name="bcoe">#REF!</definedName>
    <definedName name="BD_02">#REF!</definedName>
    <definedName name="Bd_prof">#REF!</definedName>
    <definedName name="be">#REF!</definedName>
    <definedName name="bee">#REF!</definedName>
    <definedName name="Beta">#REF!</definedName>
    <definedName name="BETANIA">#REF!</definedName>
    <definedName name="BETANIA_S.A.">#REF!</definedName>
    <definedName name="BETANIA_SA">#REF!</definedName>
    <definedName name="BG">0</definedName>
    <definedName name="BG_Del" hidden="1">15</definedName>
    <definedName name="BG_Ins" hidden="1">4</definedName>
    <definedName name="BG_Mod" hidden="1">6</definedName>
    <definedName name="bhjghg">#REF!</definedName>
    <definedName name="BK">#REF!</definedName>
    <definedName name="BKA">#REF!</definedName>
    <definedName name="BKC">#REF!</definedName>
    <definedName name="BKS">#REF!</definedName>
    <definedName name="BKT">#REF!</definedName>
    <definedName name="bla">#REF!</definedName>
    <definedName name="bloqueoMeta_Data">#REF!</definedName>
    <definedName name="BLPH29" hidden="1">#REF!</definedName>
    <definedName name="Boni_MObra">#REF!</definedName>
    <definedName name="BR">#REF!</definedName>
    <definedName name="brm">#REF!</definedName>
    <definedName name="bt">#REF!</definedName>
    <definedName name="Button_1">"PruebaInforme_Hoja1_Lista"</definedName>
    <definedName name="Button_19">"PruebaInforme_PegarPresentacion_Lista"</definedName>
    <definedName name="Button_20">"PruebaInforme_PegarPresentacion_Lista"</definedName>
    <definedName name="C_COSTANERA">#REF!</definedName>
    <definedName name="C_EL_GOBERNADOR">#REF!</definedName>
    <definedName name="cabecera">#REF!</definedName>
    <definedName name="cablis">#REF!</definedName>
    <definedName name="caca">#REF!</definedName>
    <definedName name="CACHOEIRA_DOURADA">#REF!</definedName>
    <definedName name="CACHOEIRA_DOURADA_">#REF!</definedName>
    <definedName name="CACHOEIRA_DOURADA_SA">#REF!</definedName>
    <definedName name="CACHOERIA_DOURADA_">#REF!</definedName>
    <definedName name="CAL_INT">#REF!</definedName>
    <definedName name="CAM">#REF!</definedName>
    <definedName name="CAM_LTDA">#REF!</definedName>
    <definedName name="CAM_LTDA.">#REF!</definedName>
    <definedName name="CAM_SA">#REF!</definedName>
    <definedName name="camb">#REF!</definedName>
    <definedName name="CAMB2">#REF!</definedName>
    <definedName name="CAMEROS">#REF!</definedName>
    <definedName name="CAMPANA">#REF!</definedName>
    <definedName name="CANT">#REF!</definedName>
    <definedName name="Cap_DS_SVA">#REF!</definedName>
    <definedName name="Cap_HGHON_SP">#REF!</definedName>
    <definedName name="Cap_Inicial">#REF!</definedName>
    <definedName name="Cap_Loins_SVA">#REF!</definedName>
    <definedName name="Cap_PBI_SP">#REF!</definedName>
    <definedName name="Cap_PBI_SVA">#REF!</definedName>
    <definedName name="Cap_PBO_SP">#REF!</definedName>
    <definedName name="Cap_PBO_SVA">#REF!</definedName>
    <definedName name="cap_prop">#REF!</definedName>
    <definedName name="Cap_Steak_SP">#REF!</definedName>
    <definedName name="Cap_Steak_SVA">#REF!</definedName>
    <definedName name="Capataz">#REF!</definedName>
    <definedName name="CapFloor_T0">#REF!</definedName>
    <definedName name="CAPITAL">#REF!</definedName>
    <definedName name="CAPITAL_ENERGIA">#REF!</definedName>
    <definedName name="Carg_Cong">#REF!</definedName>
    <definedName name="Carg_FilFres">#REF!</definedName>
    <definedName name="Carg_Hiel">#REF!</definedName>
    <definedName name="Carg_HON">#REF!</definedName>
    <definedName name="CAROLINA" localSheetId="13" hidden="1">{#N/A,#N/A,FALSE,"Aging Summary";#N/A,#N/A,FALSE,"Ratio Analysis";#N/A,#N/A,FALSE,"Test 120 Day Accts";#N/A,#N/A,FALSE,"Tickmarks"}</definedName>
    <definedName name="CAROLINA" hidden="1">{#N/A,#N/A,FALSE,"Aging Summary";#N/A,#N/A,FALSE,"Ratio Analysis";#N/A,#N/A,FALSE,"Test 120 Day Accts";#N/A,#N/A,FALSE,"Tickmarks"}</definedName>
    <definedName name="casa">#REF!</definedName>
    <definedName name="Casin_Plant">#REF!</definedName>
    <definedName name="Casin_Stgo">#REF!</definedName>
    <definedName name="category_disponible">#REF!</definedName>
    <definedName name="CB">#REF!</definedName>
    <definedName name="CBLE_154_kV">#REF!</definedName>
    <definedName name="CBLE_66_kV">#REF!</definedName>
    <definedName name="CC">#REF!</definedName>
    <definedName name="ccaa" localSheetId="13" hidden="1">{#N/A,#N/A,FALSE,"Aging Summary";#N/A,#N/A,FALSE,"Ratio Analysis";#N/A,#N/A,FALSE,"Test 120 Day Accts";#N/A,#N/A,FALSE,"Tickmarks"}</definedName>
    <definedName name="ccaa" hidden="1">{#N/A,#N/A,FALSE,"Aging Summary";#N/A,#N/A,FALSE,"Ratio Analysis";#N/A,#N/A,FALSE,"Test 120 Day Accts";#N/A,#N/A,FALSE,"Tickmarks"}</definedName>
    <definedName name="CCC">#REF!</definedName>
    <definedName name="cCDAf" localSheetId="13" hidden="1">{#N/A,#N/A,FALSE,"Aging Summary";#N/A,#N/A,FALSE,"Ratio Analysis";#N/A,#N/A,FALSE,"Test 120 Day Accts";#N/A,#N/A,FALSE,"Tickmarks"}</definedName>
    <definedName name="cCDAf" hidden="1">{#N/A,#N/A,FALSE,"Aging Summary";#N/A,#N/A,FALSE,"Ratio Analysis";#N/A,#N/A,FALSE,"Test 120 Day Accts";#N/A,#N/A,FALSE,"Tickmarks"}</definedName>
    <definedName name="CELTA">#REF!</definedName>
    <definedName name="CELTA_S.A.">#REF!</definedName>
    <definedName name="CELTA_SA">#REF!</definedName>
    <definedName name="CEMSA">#REF!</definedName>
    <definedName name="CEMSA_SA">#REF!</definedName>
    <definedName name="CENTRAL_COSTANERA">#REF!</definedName>
    <definedName name="CEOL">#REF!</definedName>
    <definedName name="CERJ">#REF!</definedName>
    <definedName name="CERTIFICADO">#REF!</definedName>
    <definedName name="CESA">#REF!</definedName>
    <definedName name="CGTF">#REF!</definedName>
    <definedName name="CGTF_">#REF!</definedName>
    <definedName name="check_offline">#REF!</definedName>
    <definedName name="CHF_EUR">#REF!</definedName>
    <definedName name="CHFvs.DEM">#REF!</definedName>
    <definedName name="CHFvs.EUR">#REF!</definedName>
    <definedName name="CHFvs.USD">#REF!</definedName>
    <definedName name="Chile">#REF!</definedName>
    <definedName name="CHILECTRA">#REF!</definedName>
    <definedName name="CHILECTRA_INTERNACIONAL">#REF!</definedName>
    <definedName name="CHILECTRA_INTERNACIONAL_SA">#REF!</definedName>
    <definedName name="CHILECTRA_INVERSUD">#REF!</definedName>
    <definedName name="CHILECTRA_INVERSUD_SA">#REF!</definedName>
    <definedName name="CHILECTRA_SA">#REF!</definedName>
    <definedName name="CHINANGO">#REF!</definedName>
    <definedName name="CHINANGO_SA">#REF!</definedName>
    <definedName name="CHOCON">#REF!</definedName>
    <definedName name="CHOCON_S.A.">#REF!</definedName>
    <definedName name="CHOCON_SA">#REF!</definedName>
    <definedName name="CIA_PERUANA">#REF!</definedName>
    <definedName name="CIA_PERUANA_SA">#REF!</definedName>
    <definedName name="CIA_SAN_ISIDRO">#REF!</definedName>
    <definedName name="CIEN">#REF!</definedName>
    <definedName name="CIEN_">#REF!</definedName>
    <definedName name="CINCO">#REF!</definedName>
    <definedName name="CInv_AT_1s">#REF!</definedName>
    <definedName name="CInv_BT_1s">#REF!</definedName>
    <definedName name="CL">#REF!</definedName>
    <definedName name="claud" localSheetId="13" hidden="1">{#N/A,#N/A,FALSE,"Aging Summary";#N/A,#N/A,FALSE,"Ratio Analysis";#N/A,#N/A,FALSE,"Test 120 Day Accts";#N/A,#N/A,FALSE,"Tickmarks"}</definedName>
    <definedName name="claud" hidden="1">{#N/A,#N/A,FALSE,"Aging Summary";#N/A,#N/A,FALSE,"Ratio Analysis";#N/A,#N/A,FALSE,"Test 120 Day Accts";#N/A,#N/A,FALSE,"Tickmarks"}</definedName>
    <definedName name="CLAVE">"PV2001"</definedName>
    <definedName name="cliente" hidden="1">#REF!</definedName>
    <definedName name="clientes">#REF!</definedName>
    <definedName name="clo">#REF!</definedName>
    <definedName name="clo_fx">#REF!</definedName>
    <definedName name="CM">#REF!</definedName>
    <definedName name="CM_ant">#REF!</definedName>
    <definedName name="cm_cpi">#REF!</definedName>
    <definedName name="CM_Dic">#REF!</definedName>
    <definedName name="CMACT">#REF!</definedName>
    <definedName name="CMACTR">#REF!</definedName>
    <definedName name="CO">#REF!</definedName>
    <definedName name="COCOS">#REF!</definedName>
    <definedName name="cod">#REF!</definedName>
    <definedName name="Cod_Infgstn">#REF!</definedName>
    <definedName name="Cod_ResGastos">#REF!</definedName>
    <definedName name="cod_suma">#REF!</definedName>
    <definedName name="Cod_sumas">#REF!</definedName>
    <definedName name="CodBce_AnoAnt">#REF!</definedName>
    <definedName name="CodBce_MontoAnoAnt">#REF!</definedName>
    <definedName name="CODENSA">#REF!</definedName>
    <definedName name="CODENSA_SA">#REF!</definedName>
    <definedName name="Codigo">#REF!</definedName>
    <definedName name="CODIGO_">#REF!</definedName>
    <definedName name="Codigo_compañia">#REF!</definedName>
    <definedName name="codigo_empresa">#REF!</definedName>
    <definedName name="codigo1">#REF!</definedName>
    <definedName name="codigo20">#REF!</definedName>
    <definedName name="CODIGOS">#REF!</definedName>
    <definedName name="Codigos_1">#REF!</definedName>
    <definedName name="CODR12" localSheetId="13">#REF!</definedName>
    <definedName name="CODR12">#REF!</definedName>
    <definedName name="COELCE" localSheetId="13">#REF!</definedName>
    <definedName name="COELCE">#REF!</definedName>
    <definedName name="COELCE_" localSheetId="13">#REF!</definedName>
    <definedName name="COELCE_">#REF!</definedName>
    <definedName name="COEXPAC" localSheetId="13">#REF!</definedName>
    <definedName name="COEXPAC">#REF!</definedName>
    <definedName name="Col_AC_3112_ApRepFFApresRet">#REF!</definedName>
    <definedName name="Col_AC_3112_ApRepLocalApresRet">#REF!</definedName>
    <definedName name="Col_AC_3112_AvRepFFApresRet">#REF!</definedName>
    <definedName name="Col_AC_3112_AvRepLocalApresRet">#REF!</definedName>
    <definedName name="Col_AC_AnneeNFFApresRet">#REF!</definedName>
    <definedName name="Col_AC_AnneeNLocalApresRet">#REF!</definedName>
    <definedName name="Col_AC_Intitule_Compte">#REF!</definedName>
    <definedName name="Col_AC_N_1_ApRepFFApresRet">#REF!</definedName>
    <definedName name="Col_AC_N_1_ApRepLocalApresRet">#REF!</definedName>
    <definedName name="Col_AC_N_1_AvRepFFApresRet">#REF!</definedName>
    <definedName name="Col_AC_N_1_AvRepLocalApresRet">#REF!</definedName>
    <definedName name="Col_AC_Num_Compte">#REF!</definedName>
    <definedName name="Col_AC_Retrait">#REF!</definedName>
    <definedName name="Col_AC_SocialAvantRet">#REF!</definedName>
    <definedName name="Col_ActifNet_N_1_FRF">#REF!</definedName>
    <definedName name="Col_ActifNet_N_1_Local">#REF!</definedName>
    <definedName name="Col_ActifNet_N_FRF">#REF!</definedName>
    <definedName name="Col_ActifNet_N_Local">#REF!</definedName>
    <definedName name="Col_PA_3112_ApRepFFApresRet">#REF!</definedName>
    <definedName name="Col_PA_3112_ApRepLocalApresRet">#REF!</definedName>
    <definedName name="Col_PA_3112_AvRepFFApresRet">#REF!</definedName>
    <definedName name="Col_PA_3112_AvRepLocalApresRet">#REF!</definedName>
    <definedName name="Col_PA_AnneeNFFApresRet">#REF!</definedName>
    <definedName name="Col_PA_AnneeNLocalApresRet">#REF!</definedName>
    <definedName name="Col_PA_Intitule_Compte">#REF!</definedName>
    <definedName name="Col_PA_N_1_ApRepFFApresRet">#REF!</definedName>
    <definedName name="Col_PA_N_1_ApRepLocalApresRet">#REF!</definedName>
    <definedName name="Col_PA_N_1_AvRepFFApresRet">#REF!</definedName>
    <definedName name="Col_PA_N_1_AvRepLocalApresRet">#REF!</definedName>
    <definedName name="Col_PA_Num_Compte">#REF!</definedName>
    <definedName name="Col_PA_Retrait">#REF!</definedName>
    <definedName name="Col_PA_SocialAvantRet">#REF!</definedName>
    <definedName name="Col_PAR_N_1P260">#REF!</definedName>
    <definedName name="Col_PAR_RETP130">#REF!</definedName>
    <definedName name="Col_PL_AnneeNFFApresRet">#REF!</definedName>
    <definedName name="Col_PL_AnneeNLocalApresRet">#REF!</definedName>
    <definedName name="Col_PL_Intitule_Compte">#REF!</definedName>
    <definedName name="Col_PL_N_1_ApRepFFApresRet">#REF!</definedName>
    <definedName name="Col_PL_N_1_ApRepLocalApresRet">#REF!</definedName>
    <definedName name="Col_PL_N_1_AvRepFFApresRet">#REF!</definedName>
    <definedName name="Col_PL_N_1_AvRepLocalApresRet">#REF!</definedName>
    <definedName name="Col_PL_Num_Compte">#REF!</definedName>
    <definedName name="Col_PL_Retrait">#REF!</definedName>
    <definedName name="Col_PL_SocialAvantRet">#REF!</definedName>
    <definedName name="com">#REF!</definedName>
    <definedName name="CombPl_TMP">#REF!</definedName>
    <definedName name="CombVeh_TMP">#REF!</definedName>
    <definedName name="COMCOMAC">#REF!</definedName>
    <definedName name="COMCOMAN">#REF!</definedName>
    <definedName name="COMERCIAL">#REF!</definedName>
    <definedName name="COMHYOAC">#REF!</definedName>
    <definedName name="COMHYOAN">#REF!</definedName>
    <definedName name="COMIENZO">#REF!</definedName>
    <definedName name="Comp_TMP">#REF!</definedName>
    <definedName name="COMPACAC">#REF!</definedName>
    <definedName name="COMPACAN">#REF!</definedName>
    <definedName name="compañia_codigo">#REF!</definedName>
    <definedName name="COMPAÑÍA_PERUANA">#REF!</definedName>
    <definedName name="Complememtaria">#REF!</definedName>
    <definedName name="Complementarias">#REF!</definedName>
    <definedName name="compra_venta">#REF!</definedName>
    <definedName name="Concil_FECU">#REF!</definedName>
    <definedName name="CONO_SUR">#REF!</definedName>
    <definedName name="CONO_SUR_SA">#REF!</definedName>
    <definedName name="CONOSUR">#REF!</definedName>
    <definedName name="CONOSUR_SA">#REF!</definedName>
    <definedName name="cons">#REF!</definedName>
    <definedName name="Cons_Actif_FF_Fin">#REF!</definedName>
    <definedName name="Cons_Actif_Loc_Debut">#REF!</definedName>
    <definedName name="Cons_Passif_FF_Fin">#REF!</definedName>
    <definedName name="Cons_Passif_Loc_Debut">#REF!</definedName>
    <definedName name="Cons_PL_FF_Fin">#REF!</definedName>
    <definedName name="Cons_PL_Loc_Debut">#REF!</definedName>
    <definedName name="consolidado">#REF!</definedName>
    <definedName name="Consolide">#REF!</definedName>
    <definedName name="CONSTRUCTORA">#REF!</definedName>
    <definedName name="cont">#REF!</definedName>
    <definedName name="Contab1">#REF!</definedName>
    <definedName name="CONTABILIZACION_serie_10años">#REF!</definedName>
    <definedName name="CONTADOR">#REF!</definedName>
    <definedName name="contador1">5</definedName>
    <definedName name="contador2">5</definedName>
    <definedName name="Contractual">#REF!</definedName>
    <definedName name="control">#REF!</definedName>
    <definedName name="Controle_AP_1">#REF!</definedName>
    <definedName name="Controle_AP_2">#REF!</definedName>
    <definedName name="ConUnit">#REF!</definedName>
    <definedName name="copia">#REF!</definedName>
    <definedName name="CORFIVALLE">#REF!</definedName>
    <definedName name="Cos_Unif_Cám">#REF!</definedName>
    <definedName name="Cos_Unif_Hom">#REF!</definedName>
    <definedName name="Cos_Unif_Muj">#REF!</definedName>
    <definedName name="COSTANERA">#REF!</definedName>
    <definedName name="COSTANERA_S.A.">#REF!</definedName>
    <definedName name="COSTANERA_SA">#REF!</definedName>
    <definedName name="Costo_Casin">#REF!</definedName>
    <definedName name="COSTOFIN">#REF!</definedName>
    <definedName name="costos1">#REF!</definedName>
    <definedName name="costos2">#REF!</definedName>
    <definedName name="costos3">#REF!</definedName>
    <definedName name="costos4">#REF!</definedName>
    <definedName name="COyM_AT_1s">#REF!</definedName>
    <definedName name="COyM_BT_1s">#REF!</definedName>
    <definedName name="CP">#REF!</definedName>
    <definedName name="CPAGE">"284"</definedName>
    <definedName name="CPF" localSheetId="13" hidden="1">{#N/A,#N/A,FALSE,"Aging Summary";#N/A,#N/A,FALSE,"Ratio Analysis";#N/A,#N/A,FALSE,"Test 120 Day Accts";#N/A,#N/A,FALSE,"Tickmarks"}</definedName>
    <definedName name="CPF" hidden="1">{#N/A,#N/A,FALSE,"Aging Summary";#N/A,#N/A,FALSE,"Ratio Analysis";#N/A,#N/A,FALSE,"Test 120 Day Accts";#N/A,#N/A,FALSE,"Tickmarks"}</definedName>
    <definedName name="cpi">#REF!</definedName>
    <definedName name="CPMENDS">#REF!</definedName>
    <definedName name="CPNMB">"1"</definedName>
    <definedName name="CPT" localSheetId="13" hidden="1">{#N/A,#N/A,FALSE,"Aging Summary";#N/A,#N/A,FALSE,"Ratio Analysis";#N/A,#N/A,FALSE,"Test 120 Day Accts";#N/A,#N/A,FALSE,"Tickmarks"}</definedName>
    <definedName name="CPT" hidden="1">{#N/A,#N/A,FALSE,"Aging Summary";#N/A,#N/A,FALSE,"Ratio Analysis";#N/A,#N/A,FALSE,"Test 120 Day Accts";#N/A,#N/A,FALSE,"Tickmarks"}</definedName>
    <definedName name="CPT_CPF">#REF!</definedName>
    <definedName name="CRUIST" localSheetId="13" hidden="1">{#N/A,#N/A,FALSE,"Aging Summary";#N/A,#N/A,FALSE,"Ratio Analysis";#N/A,#N/A,FALSE,"Test 120 Day Accts";#N/A,#N/A,FALSE,"Tickmarks"}</definedName>
    <definedName name="CRUIST" hidden="1">{#N/A,#N/A,FALSE,"Aging Summary";#N/A,#N/A,FALSE,"Ratio Analysis";#N/A,#N/A,FALSE,"Test 120 Day Accts";#N/A,#N/A,FALSE,"Tickmarks"}</definedName>
    <definedName name="cs31_FRP_Dim01">"="</definedName>
    <definedName name="cs31_FRP_Dim02">"="</definedName>
    <definedName name="cs31_FRP_Dim04">"="</definedName>
    <definedName name="cs31_FRP_Dim05">"="</definedName>
    <definedName name="cs31_FRP_Dim07">"="</definedName>
    <definedName name="cs31_FRP_Dim08">"="</definedName>
    <definedName name="cs31_FRP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">#REF!</definedName>
    <definedName name="CtaComplem">#REF!</definedName>
    <definedName name="Ctas_Complem">#REF!</definedName>
    <definedName name="Ctas_Ctes_Relac">#REF!</definedName>
    <definedName name="ctas_por_cob_y_pag">#REF!</definedName>
    <definedName name="Ctas_Relacionadas">#REF!</definedName>
    <definedName name="Ctas_Relacionadas1">#REF!</definedName>
    <definedName name="ctasctes">#REF!</definedName>
    <definedName name="CTM">#REF!</definedName>
    <definedName name="CTM_">#REF!</definedName>
    <definedName name="CU_1175">1</definedName>
    <definedName name="CU_1450">1</definedName>
    <definedName name="CU_1550">1</definedName>
    <definedName name="CU_975_2">1</definedName>
    <definedName name="CU_975_3">1</definedName>
    <definedName name="CU_CAB204">1</definedName>
    <definedName name="CU_CAB205">1</definedName>
    <definedName name="CU_GOLD3070">1</definedName>
    <definedName name="CU_IDEA40">1</definedName>
    <definedName name="CU_PALA540">1</definedName>
    <definedName name="CU_PALA541">1</definedName>
    <definedName name="CU_PALA640A">1</definedName>
    <definedName name="CU_PALA640B">1</definedName>
    <definedName name="CU_RASTRA18">1</definedName>
    <definedName name="CU_RASTRA20">1</definedName>
    <definedName name="CU_RASTRA22">1</definedName>
    <definedName name="CU_RIPPER">1</definedName>
    <definedName name="CU_ROT_CHOPPER">1</definedName>
    <definedName name="CU_SEMB450_17DD">1</definedName>
    <definedName name="CU_SEMB450_17DS">1</definedName>
    <definedName name="CU_STAR70">1</definedName>
    <definedName name="cua">#REF!</definedName>
    <definedName name="cuadratura">#REF!</definedName>
    <definedName name="cuadratura_result">#REF!</definedName>
    <definedName name="Cuadro">#REF!</definedName>
    <definedName name="Cuadro_1">#REF!</definedName>
    <definedName name="CUADRO13">#REF!</definedName>
    <definedName name="CUATRO">#REF!</definedName>
    <definedName name="Cuenta">#REF!</definedName>
    <definedName name="Cuentacomplementaria">#REF!</definedName>
    <definedName name="CUENTAS">#REF!</definedName>
    <definedName name="Cuentascomplementarias">#REF!</definedName>
    <definedName name="CUENTASP">#REF!,#REF!</definedName>
    <definedName name="curr">#REF!</definedName>
    <definedName name="CXCCUARTSEM">#REF!</definedName>
    <definedName name="CXCCUARTSEMUSD">#REF!</definedName>
    <definedName name="CXCPRIMSEM">#REF!</definedName>
    <definedName name="CXCPRIMSEMUSD">#REF!</definedName>
    <definedName name="CXCQUINSEM">#REF!</definedName>
    <definedName name="CXCQUINSEMUSD">#REF!</definedName>
    <definedName name="CXCSEGSEM">#REF!</definedName>
    <definedName name="CXCSEGSEMUSD">#REF!</definedName>
    <definedName name="CXCSEXSEMINCL">#REF!</definedName>
    <definedName name="CXCSEXSEMINCLUSD">#REF!</definedName>
    <definedName name="CXCTERCSEM">#REF!</definedName>
    <definedName name="CXCTERCSEMUSD">#REF!</definedName>
    <definedName name="CXPME">#REF!</definedName>
    <definedName name="CXPMEX">#REF!</definedName>
    <definedName name="CXPMN">#REF!</definedName>
    <definedName name="CXPPRIMSEM">#REF!</definedName>
    <definedName name="CXPPRIMSEMUSD">#REF!</definedName>
    <definedName name="CXPSEGSEMUSD">#REF!</definedName>
    <definedName name="CXPSTATUS">#REF!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D">#REF!</definedName>
    <definedName name="D_Aduana">#REF!</definedName>
    <definedName name="d_cpi">#REF!</definedName>
    <definedName name="D_Do">#REF!</definedName>
    <definedName name="d_rli">#REF!</definedName>
    <definedName name="d_utm">#REF!</definedName>
    <definedName name="dac" localSheetId="13" hidden="1">{#N/A,#N/A,FALSE,"Aging Summary";#N/A,#N/A,FALSE,"Ratio Analysis";#N/A,#N/A,FALSE,"Test 120 Day Accts";#N/A,#N/A,FALSE,"Tickmarks"}</definedName>
    <definedName name="dac" hidden="1">{#N/A,#N/A,FALSE,"Aging Summary";#N/A,#N/A,FALSE,"Ratio Analysis";#N/A,#N/A,FALSE,"Test 120 Day Accts";#N/A,#N/A,FALSE,"Tickmarks"}</definedName>
    <definedName name="dado">#REF!</definedName>
    <definedName name="data">#REF!</definedName>
    <definedName name="data_abril">#REF!</definedName>
    <definedName name="data_agosto">#REF!</definedName>
    <definedName name="DATA_CLIENTES">#REF!</definedName>
    <definedName name="data_ctas_gastos">#REF!</definedName>
    <definedName name="data_dic">#REF!</definedName>
    <definedName name="data_enero">#REF!</definedName>
    <definedName name="data_febrero">#REF!</definedName>
    <definedName name="Data_InfGstn">#REF!</definedName>
    <definedName name="data_Julio">#REF!</definedName>
    <definedName name="data_junio">#REF!</definedName>
    <definedName name="data_marzo">#REF!</definedName>
    <definedName name="data_mayo">#REF!</definedName>
    <definedName name="data_nov">#REF!</definedName>
    <definedName name="data_oct">#REF!</definedName>
    <definedName name="Data_Resum_gastos">#REF!</definedName>
    <definedName name="data_set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os">#REF!</definedName>
    <definedName name="DATOS_RLI">#REF!</definedName>
    <definedName name="DctoLandini">0.15</definedName>
    <definedName name="DctoMF">15%</definedName>
    <definedName name="DctoNH">15%</definedName>
    <definedName name="dd">#REF!</definedName>
    <definedName name="ddd">#REF!</definedName>
    <definedName name="dddd" localSheetId="13" hidden="1">{#N/A,#N/A,FALSE,"Aging Summary";#N/A,#N/A,FALSE,"Ratio Analysis";#N/A,#N/A,FALSE,"Test 120 Day Accts";#N/A,#N/A,FALSE,"Tickmarks"}</definedName>
    <definedName name="dddd" hidden="1">{#N/A,#N/A,FALSE,"Aging Summary";#N/A,#N/A,FALSE,"Ratio Analysis";#N/A,#N/A,FALSE,"Test 120 Day Accts";#N/A,#N/A,FALSE,"Tickmarks"}</definedName>
    <definedName name="DEBE">#REF!</definedName>
    <definedName name="DEL">#REF!</definedName>
    <definedName name="DEMvs.EUR">#REF!</definedName>
    <definedName name="DEMvs.USD">#REF!</definedName>
    <definedName name="DEP">#REF!</definedName>
    <definedName name="Dep_Acum">#REF!</definedName>
    <definedName name="Dep_Mes">#REF!</definedName>
    <definedName name="DEPACUM">#REF!</definedName>
    <definedName name="DEPOSITO">#REF!</definedName>
    <definedName name="DEPRE">#REF!</definedName>
    <definedName name="DEPRECIACION">#REF!</definedName>
    <definedName name="DER" localSheetId="13" hidden="1">{#N/A,#N/A,FALSE,"Aging Summary";#N/A,#N/A,FALSE,"Ratio Analysis";#N/A,#N/A,FALSE,"Test 120 Day Accts";#N/A,#N/A,FALSE,"Tickmarks"}</definedName>
    <definedName name="DER" hidden="1">{#N/A,#N/A,FALSE,"Aging Summary";#N/A,#N/A,FALSE,"Ratio Analysis";#N/A,#N/A,FALSE,"Test 120 Day Accts";#N/A,#N/A,FALSE,"Tickmarks"}</definedName>
    <definedName name="DETALLE">#REF!</definedName>
    <definedName name="Deterg_TMP">#REF!</definedName>
    <definedName name="Deud_TMP">#REF!</definedName>
    <definedName name="DEUDORES">#REF!</definedName>
    <definedName name="DEUDORESOK" localSheetId="13">#REF!,#REF!,#REF!</definedName>
    <definedName name="DEUDORESOK">#REF!,#REF!,#REF!</definedName>
    <definedName name="Devise">#REF!</definedName>
    <definedName name="df" localSheetId="13" hidden="1">{#N/A,#N/A,FALSE,"Aging Summary";#N/A,#N/A,FALSE,"Ratio Analysis";#N/A,#N/A,FALSE,"Test 120 Day Accts";#N/A,#N/A,FALSE,"Tickmarks"}</definedName>
    <definedName name="df" hidden="1">{#N/A,#N/A,FALSE,"Aging Summary";#N/A,#N/A,FALSE,"Ratio Analysis";#N/A,#N/A,FALSE,"Test 120 Day Accts";#N/A,#N/A,FALSE,"Tickmarks"}</definedName>
    <definedName name="DFG" hidden="1">#REF!</definedName>
    <definedName name="dfgsg" localSheetId="13" hidden="1">{#N/A,#N/A,FALSE,"Aging Summary";#N/A,#N/A,FALSE,"Ratio Analysis";#N/A,#N/A,FALSE,"Test 120 Day Accts";#N/A,#N/A,FALSE,"Tickmarks"}</definedName>
    <definedName name="dfgsg" hidden="1">{#N/A,#N/A,FALSE,"Aging Summary";#N/A,#N/A,FALSE,"Ratio Analysis";#N/A,#N/A,FALSE,"Test 120 Day Accts";#N/A,#N/A,FALSE,"Tickmarks"}</definedName>
    <definedName name="Dic_05">"FLUJO"</definedName>
    <definedName name="dicembre_2001">#REF!</definedName>
    <definedName name="dicembre_2002">#REF!</definedName>
    <definedName name="dicembre_2003">#REF!</definedName>
    <definedName name="dicembre_2004">#REF!</definedName>
    <definedName name="dicembre_2005">#REF!</definedName>
    <definedName name="dif">#REF!</definedName>
    <definedName name="diferenc">#REF!</definedName>
    <definedName name="Diferencia">#REF!</definedName>
    <definedName name="diferido1">#REF!</definedName>
    <definedName name="Diferidos">#REF!</definedName>
    <definedName name="DIPREL">#REF!</definedName>
    <definedName name="Directores">#REF!</definedName>
    <definedName name="display_area_4">#REF!</definedName>
    <definedName name="DISPONIBLE" localSheetId="13">#REF!,#REF!,#REF!</definedName>
    <definedName name="DISPONIBLE">#REF!,#REF!,#REF!</definedName>
    <definedName name="DIST">#REF!</definedName>
    <definedName name="DISTRILIMA">#REF!</definedName>
    <definedName name="DISTRILIMA_SA">#REF!</definedName>
    <definedName name="diusdis" localSheetId="13" hidden="1">{#N/A,#N/A,FALSE,"Aging Summary";#N/A,#N/A,FALSE,"Ratio Analysis";#N/A,#N/A,FALSE,"Test 120 Day Accts";#N/A,#N/A,FALSE,"Tickmarks"}</definedName>
    <definedName name="diusdis" hidden="1">{#N/A,#N/A,FALSE,"Aging Summary";#N/A,#N/A,FALSE,"Ratio Analysis";#N/A,#N/A,FALSE,"Test 120 Day Accts";#N/A,#N/A,FALSE,"Tickmarks"}</definedName>
    <definedName name="DIVESTE">#REF!</definedName>
    <definedName name="DIVOESTE">#REF!</definedName>
    <definedName name="DJ1926B" localSheetId="13">#REF!</definedName>
    <definedName name="DJ1926B">#REF!</definedName>
    <definedName name="DL701Año2003" localSheetId="7">{"'12.140.030'!$B$2:$N$30"}</definedName>
    <definedName name="DL701Año2003" localSheetId="4">{"'12.140.030'!$B$2:$N$30"}</definedName>
    <definedName name="DL701Año2003" localSheetId="13">{"'12.140.030'!$B$2:$N$30"}</definedName>
    <definedName name="DL701Año2003">{"'12.140.030'!$B$2:$N$30"}</definedName>
    <definedName name="dm">#REF!</definedName>
    <definedName name="DOCLPLAZO">#REF!</definedName>
    <definedName name="DOCXP">#REF!,#REF!</definedName>
    <definedName name="DOLAR">#REF!</definedName>
    <definedName name="DOLARES">#REF!</definedName>
    <definedName name="donaciones1" localSheetId="13" hidden="1">{#N/A,#N/A,FALSE,"Aging Summary";#N/A,#N/A,FALSE,"Ratio Analysis";#N/A,#N/A,FALSE,"Test 120 Day Accts";#N/A,#N/A,FALSE,"Tickmarks"}</definedName>
    <definedName name="donaciones1" hidden="1">{#N/A,#N/A,FALSE,"Aging Summary";#N/A,#N/A,FALSE,"Ratio Analysis";#N/A,#N/A,FALSE,"Test 120 Day Accts";#N/A,#N/A,FALSE,"Tickmarks"}</definedName>
    <definedName name="DOS">#REF!</definedName>
    <definedName name="Dot_Empaq">#REF!</definedName>
    <definedName name="Dot_Fil">#REF!</definedName>
    <definedName name="Dot_LP">#REF!</definedName>
    <definedName name="Dot_Patio">#REF!</definedName>
    <definedName name="Dot_Recep">#REF!</definedName>
    <definedName name="Dot_Side">#REF!</definedName>
    <definedName name="Dot_SVA">#REF!</definedName>
    <definedName name="Dot_Tún">#REF!</definedName>
    <definedName name="DOT_VAR">#REF!</definedName>
    <definedName name="DOT_VAR_2">#REF!</definedName>
    <definedName name="DP">#REF!</definedName>
    <definedName name="DSPIMO">#REF!</definedName>
    <definedName name="DVNAM">""</definedName>
    <definedName name="DVTYP">"PRINTER"</definedName>
    <definedName name="e">#REF!</definedName>
    <definedName name="E.RES.OCT">#REF!</definedName>
    <definedName name="E_ARGENTINA">#REF!</definedName>
    <definedName name="E_E_COLOMBIA">#REF!</definedName>
    <definedName name="E_E_DE_COLOMBIA">#REF!</definedName>
    <definedName name="E_ECO">#REF!</definedName>
    <definedName name="E_ECO_S.A.">#REF!</definedName>
    <definedName name="E_ECO_SA">#REF!</definedName>
    <definedName name="E_INTERNACIONAL">#REF!</definedName>
    <definedName name="EASA">#REF!</definedName>
    <definedName name="EASA_S.A.">#REF!</definedName>
    <definedName name="EASA_SA">#REF!</definedName>
    <definedName name="ECAM">#REF!</definedName>
    <definedName name="ECO">#REF!</definedName>
    <definedName name="ECO_SA">#REF!</definedName>
    <definedName name="EDEGEL">#REF!</definedName>
    <definedName name="EDEGEL_S.A.">#REF!</definedName>
    <definedName name="EDEGEL_SA">#REF!</definedName>
    <definedName name="EDELNOR">#REF!</definedName>
    <definedName name="EDELNOR_SA">#REF!</definedName>
    <definedName name="EDESUR">#REF!</definedName>
    <definedName name="EDESUR_SA">#REF!</definedName>
    <definedName name="Edif.Condor">#REF!</definedName>
    <definedName name="ee" localSheetId="13" hidden="1">{#N/A,#N/A,FALSE,"Aging Summary";#N/A,#N/A,FALSE,"Ratio Analysis";#N/A,#N/A,FALSE,"Test 120 Day Accts";#N/A,#N/A,FALSE,"Tickmarks"}</definedName>
    <definedName name="ee" hidden="1">{#N/A,#N/A,FALSE,"Aging Summary";#N/A,#N/A,FALSE,"Ratio Analysis";#N/A,#N/A,FALSE,"Test 120 Day Accts";#N/A,#N/A,FALSE,"Tickmarks"}</definedName>
    <definedName name="EE_COLINA">#REF!</definedName>
    <definedName name="EE_COLINA_SA">#REF!</definedName>
    <definedName name="eeee" localSheetId="13" hidden="1">{#N/A,#N/A,FALSE,"Aging Summary";#N/A,#N/A,FALSE,"Ratio Analysis";#N/A,#N/A,FALSE,"Test 120 Day Accts";#N/A,#N/A,FALSE,"Tickmarks"}</definedName>
    <definedName name="eeee" hidden="1">{#N/A,#N/A,FALSE,"Aging Summary";#N/A,#N/A,FALSE,"Ratio Analysis";#N/A,#N/A,FALSE,"Test 120 Day Accts";#N/A,#N/A,FALSE,"Tickmarks"}</definedName>
    <definedName name="EERR">#REF!</definedName>
    <definedName name="EERR_PPTTO">#REF!</definedName>
    <definedName name="EERRmiles">#REF!</definedName>
    <definedName name="EERRP">#REF!</definedName>
    <definedName name="EERRvalida">#REF!</definedName>
    <definedName name="efe">#REF!</definedName>
    <definedName name="EInterntional">#REF!</definedName>
    <definedName name="EL__MELON">#REF!</definedName>
    <definedName name="EL_CHOCON">#REF!</definedName>
    <definedName name="EL_MELON">#REF!</definedName>
    <definedName name="Elec_TMP">#REF!</definedName>
    <definedName name="ELESUR">#REF!</definedName>
    <definedName name="ELESUR_SA">#REF!</definedName>
    <definedName name="ELIMIN1">#REF!</definedName>
    <definedName name="ELIMIN2">#REF!</definedName>
    <definedName name="ELIMIN3">#REF!</definedName>
    <definedName name="ELIMINACIONES">#REF!</definedName>
    <definedName name="EMGESA">#REF!</definedName>
    <definedName name="EMGESA_S.A.">#REF!</definedName>
    <definedName name="EMGESA_S.A.__fusionado">#REF!</definedName>
    <definedName name="EMGESA_S.A._fusionado">#REF!</definedName>
    <definedName name="EMGESA_SA">#REF!</definedName>
    <definedName name="EMPALMES">#REF!</definedName>
    <definedName name="empresa">#REF!</definedName>
    <definedName name="EMPRESAS" localSheetId="13">#REF!</definedName>
    <definedName name="EMPRESAS">#REF!</definedName>
    <definedName name="END_CHILE_INT" localSheetId="13">#REF!</definedName>
    <definedName name="END_CHILE_INT">#REF!</definedName>
    <definedName name="ENDESA" localSheetId="13">#REF!</definedName>
    <definedName name="ENDESA">#REF!</definedName>
    <definedName name="ENDESA__MATRIZ" localSheetId="13">#REF!</definedName>
    <definedName name="ENDESA__MATRIZ">#REF!</definedName>
    <definedName name="ENDESA_ARGENTINA">#REF!</definedName>
    <definedName name="ENDESA_BRASIL">#REF!</definedName>
    <definedName name="ENDESA_BRASIL_">#REF!</definedName>
    <definedName name="ENDESA_BRASIL_SA">#REF!</definedName>
    <definedName name="ENDESA_CHILE_INT">#REF!</definedName>
    <definedName name="ENDESA_CHILE_INTERNACIONAL">#REF!</definedName>
    <definedName name="ENDESA_COLOMBIA">#REF!</definedName>
    <definedName name="ENDESA_DE_COLOMBIA">#REF!</definedName>
    <definedName name="ENDESA_ECO">#REF!</definedName>
    <definedName name="ENDESA_IND">#REF!</definedName>
    <definedName name="ENDESA_S.A.">#REF!</definedName>
    <definedName name="ENDESA_SA">#REF!</definedName>
    <definedName name="Ene_05">"MES"</definedName>
    <definedName name="ENERI">#REF!</definedName>
    <definedName name="ENERSIS">#REF!</definedName>
    <definedName name="ENERSIS_ARG">#REF!</definedName>
    <definedName name="ENERSIS_ARGENTINA">#REF!</definedName>
    <definedName name="ENERSIS_INT">#REF!</definedName>
    <definedName name="ENERSIS_INTERNACIONAL">#REF!</definedName>
    <definedName name="ENERSIS_INTERNATIONAL">#REF!</definedName>
    <definedName name="ENERSIS_SA">#REF!</definedName>
    <definedName name="ENIGESA">#REF!</definedName>
    <definedName name="ENIGESA_S.A.">#REF!</definedName>
    <definedName name="ENIGESA_SA">#REF!</definedName>
    <definedName name="Entered_Pmt">#REF!</definedName>
    <definedName name="Entité_nom">#REF!</definedName>
    <definedName name="EQC">#REF!</definedName>
    <definedName name="EQCOMP">#REF!</definedName>
    <definedName name="er" localSheetId="13" hidden="1">{#N/A,#N/A,FALSE,"Aging Summary";#N/A,#N/A,FALSE,"Ratio Analysis";#N/A,#N/A,FALSE,"Test 120 Day Accts";#N/A,#N/A,FALSE,"Tickmarks"}</definedName>
    <definedName name="er" hidden="1">{#N/A,#N/A,FALSE,"Aging Summary";#N/A,#N/A,FALSE,"Ratio Analysis";#N/A,#N/A,FALSE,"Test 120 Day Accts";#N/A,#N/A,FALSE,"Tickmarks"}</definedName>
    <definedName name="ERESMP">#REF!</definedName>
    <definedName name="ERESULT">#REF!</definedName>
    <definedName name="est">#REF!</definedName>
    <definedName name="Est_Flujo_FECU">#REF!</definedName>
    <definedName name="ESTADISTICA_ESTUDIO_FILTRO">#REF!</definedName>
    <definedName name="ESTADO_DE_FLUJO_DE_EFECTIVO">#REF!</definedName>
    <definedName name="ESTATUS">#REF!</definedName>
    <definedName name="estres">#REF!</definedName>
    <definedName name="Estructura">#REF!</definedName>
    <definedName name="ESTUDIO_HOSP_PABELLONES_FILTRO">#REF!</definedName>
    <definedName name="EU">#REF!</definedName>
    <definedName name="eus">#REF!</definedName>
    <definedName name="ev.Calculation" hidden="1">-4105</definedName>
    <definedName name="ev.Initialized" hidden="1">FALSE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40113.4360185185</definedName>
    <definedName name="EV__LOCKEDCVW__CORPORATIVO" hidden="1">"i_TOT,BALANCE,REAL,ENEL,ML,G001,2006.TOTAL,Contrib_ENDESA,YTD,"</definedName>
    <definedName name="EV__LOCKEDCVW__ECYR" hidden="1">"i_TOT,BALANCE,REAL,ENEL,ML,G051,2006.ENE,Input_M,YTD,"</definedName>
    <definedName name="EV__LOCKEDCVW__ENERSIS" hidden="1">"i_TOT,BALANCE,REAL,ENEL,ML,G300,2006.TOTAL,Contrib_ENDESA,YTD,"</definedName>
    <definedName name="EV__LOCKEDCVW__GRECIA" hidden="1">"i_TOT,BALANCE,REAL,ENEL,ML,G073,2006.TOTAL,Contrib_ENDESA,YTD,"</definedName>
    <definedName name="EV__LOCKEDCVW__IC" hidden="1">"i_TOT,BALANCE,Dec,REAL,ML,G001,2006.TOTAL,YTD,"</definedName>
    <definedName name="EV__LOCKEDCVW__PERIMETRO" hidden="1">"PCON,i_TOT,REAL,ML,G001,2006.TOTAL,YTD,"</definedName>
    <definedName name="EV__LOCKEDCVW__TCAMBIO" hidden="1">"REAL,BRL,Global,2006.TOTAL,CONSRATES,YTD,"</definedName>
    <definedName name="EV__LOCKEDCVW__VALIDACION" hidden="1">"i_TOT,REAL,2006.TOTAL,VALIDACIONESPRUEBA,vnone,YTD,"</definedName>
    <definedName name="EV__LOCKSTATUS__" hidden="1">4</definedName>
    <definedName name="EV__MAXEXPCOLS__" hidden="1">100</definedName>
    <definedName name="EV__MAXEXPROWS__" hidden="1">10000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"endesabpc"</definedName>
    <definedName name="ewmekfrhk">#REF!</definedName>
    <definedName name="EX" localSheetId="13" hidden="1">{#N/A,#N/A,FALSE,"Aging Summary";#N/A,#N/A,FALSE,"Ratio Analysis";#N/A,#N/A,FALSE,"Test 120 Day Accts";#N/A,#N/A,FALSE,"Tickmarks"}</definedName>
    <definedName name="EX" hidden="1">{#N/A,#N/A,FALSE,"Aging Summary";#N/A,#N/A,FALSE,"Ratio Analysis";#N/A,#N/A,FALSE,"Test 120 Day Accts";#N/A,#N/A,FALSE,"Tickmarks"}</definedName>
    <definedName name="Ex_Antérieur">#REF!</definedName>
    <definedName name="Ex_Ref">#REF!</definedName>
    <definedName name="Ex_réf">#REF!</definedName>
    <definedName name="exchange_rate">557.4</definedName>
    <definedName name="exist">#REF!</definedName>
    <definedName name="EXISTENCIAS">#REF!</definedName>
    <definedName name="EXIT">#REF!</definedName>
    <definedName name="expand_anexos">#REF!</definedName>
    <definedName name="expansion">#REF!</definedName>
    <definedName name="explica">#REF!</definedName>
    <definedName name="FA">#REF!</definedName>
    <definedName name="FABR">#REF!</definedName>
    <definedName name="fact">#REF!</definedName>
    <definedName name="factor">#REF!</definedName>
    <definedName name="factor_ant">#REF!</definedName>
    <definedName name="Factor_Coh">#REF!</definedName>
    <definedName name="factor_dic">#REF!</definedName>
    <definedName name="Factor_por_Vacaciones">#REF!</definedName>
    <definedName name="Factor_Salar">#REF!</definedName>
    <definedName name="Factor_Truch">#REF!</definedName>
    <definedName name="FACTORES">#REF!</definedName>
    <definedName name="FaseIII">#REF!</definedName>
    <definedName name="fcv">#REF!</definedName>
    <definedName name="fdos">#REF!</definedName>
    <definedName name="fea">#REF!</definedName>
    <definedName name="febbraio_2001">#REF!</definedName>
    <definedName name="febbraio_2002">#REF!</definedName>
    <definedName name="febbraio_2003">#REF!</definedName>
    <definedName name="febbraio_2004">#REF!</definedName>
    <definedName name="febbraio_2005">#REF!</definedName>
    <definedName name="fec">#REF!</definedName>
    <definedName name="FECHA">#REF!</definedName>
    <definedName name="fecha_fin_proy">#REF!</definedName>
    <definedName name="Fecha2">#REF!</definedName>
    <definedName name="FechaPuestaenServicioProvisoria">#REF!</definedName>
    <definedName name="Fechas">#REF!</definedName>
    <definedName name="FEE_CDAT1a">#REF!</definedName>
    <definedName name="FEE_CDAT1s">#REF!</definedName>
    <definedName name="FEE_CDAT2">#REF!</definedName>
    <definedName name="FEE_CDAT3">#REF!</definedName>
    <definedName name="FEE_CDAT4">#REF!</definedName>
    <definedName name="FEE_CDBT1a">#REF!</definedName>
    <definedName name="FEE_CDBT1s">#REF!</definedName>
    <definedName name="FEE_CDBT2">#REF!</definedName>
    <definedName name="FEE_CDBT3">#REF!</definedName>
    <definedName name="FEE_CDBT4">#REF!</definedName>
    <definedName name="FEE_CF1a">#REF!</definedName>
    <definedName name="FEE_CF1s">#REF!</definedName>
    <definedName name="FEE_CF2">#REF!</definedName>
    <definedName name="FEE_CF3">#REF!</definedName>
    <definedName name="FEE_CF4">#REF!</definedName>
    <definedName name="feo" localSheetId="13" hidden="1">{#N/A,#N/A,FALSE,"Aging Summary";#N/A,#N/A,FALSE,"Ratio Analysis";#N/A,#N/A,FALSE,"Test 120 Day Accts";#N/A,#N/A,FALSE,"Tickmarks"}</definedName>
    <definedName name="feo" hidden="1">{#N/A,#N/A,FALSE,"Aging Summary";#N/A,#N/A,FALSE,"Ratio Analysis";#N/A,#N/A,FALSE,"Test 120 Day Accts";#N/A,#N/A,FALSE,"Tickmarks"}</definedName>
    <definedName name="Feriado_Prop">#REF!</definedName>
    <definedName name="Feuille_Actif">#REF!</definedName>
    <definedName name="Feuille_Passif">#REF!</definedName>
    <definedName name="Feuille_PL">#REF!</definedName>
    <definedName name="ff" localSheetId="7">#REF!</definedName>
    <definedName name="ff" localSheetId="4" hidden="1">{"'ICE  Agosto'!$A$60:$A$64","'ICE  Agosto'!$C$67"}</definedName>
    <definedName name="ff" localSheetId="13">#REF!</definedName>
    <definedName name="ff" hidden="1">{"'ICE  Agosto'!$A$60:$A$64","'ICE  Agosto'!$C$67"}</definedName>
    <definedName name="ffff" localSheetId="13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FFFF">#REF!</definedName>
    <definedName name="FFFFFFF">#REF!</definedName>
    <definedName name="ffftextrefcopy33">#REF!</definedName>
    <definedName name="FGto_Gtos">#REF!</definedName>
    <definedName name="FGto_Viajes_Intl">#REF!</definedName>
    <definedName name="Fiduvalle">#REF!</definedName>
    <definedName name="fin">#REF!</definedName>
    <definedName name="FINANCE3" localSheetId="7" hidden="1">{"'Hoja1'!$A$3:$B$21"}</definedName>
    <definedName name="FINANCE3" localSheetId="4" hidden="1">{"'Hoja1'!$A$3:$B$21"}</definedName>
    <definedName name="FINANCE3" localSheetId="13" hidden="1">{"'Hoja1'!$A$3:$B$21"}</definedName>
    <definedName name="FINANCE3" hidden="1">{"'Hoja1'!$A$3:$B$21"}</definedName>
    <definedName name="FINANCE4" localSheetId="7" hidden="1">{"'Hoja1'!$A$3:$B$21"}</definedName>
    <definedName name="FINANCE4" localSheetId="4" hidden="1">{"'Hoja1'!$A$3:$B$21"}</definedName>
    <definedName name="FINANCE4" localSheetId="13" hidden="1">{"'Hoja1'!$A$3:$B$21"}</definedName>
    <definedName name="FINANCE4" hidden="1">{"'Hoja1'!$A$3:$B$21"}</definedName>
    <definedName name="fixed">#REF!</definedName>
    <definedName name="Flete_TMP">#REF!</definedName>
    <definedName name="FMTYP">"*STD"</definedName>
    <definedName name="FO">#REF!</definedName>
    <definedName name="fom" localSheetId="13" hidden="1">{#N/A,#N/A,FALSE,"Aging Summary";#N/A,#N/A,FALSE,"Ratio Analysis";#N/A,#N/A,FALSE,"Test 120 Day Accts";#N/A,#N/A,FALSE,"Tickmarks"}</definedName>
    <definedName name="fom" hidden="1">{#N/A,#N/A,FALSE,"Aging Summary";#N/A,#N/A,FALSE,"Ratio Analysis";#N/A,#N/A,FALSE,"Test 120 Day Accts";#N/A,#N/A,FALSE,"Tickmarks"}</definedName>
    <definedName name="FONDOS">#REF!</definedName>
    <definedName name="FOR">#REF!</definedName>
    <definedName name="Format">#REF!</definedName>
    <definedName name="FRD00" localSheetId="7">L118C2</definedName>
    <definedName name="FRD00" localSheetId="4">L118C2</definedName>
    <definedName name="FRD00" localSheetId="13">L118C2</definedName>
    <definedName name="FRD00">L118C2</definedName>
    <definedName name="FREN" localSheetId="7" hidden="1">{"'Hoja1'!$A$3:$B$21"}</definedName>
    <definedName name="FREN" localSheetId="4" hidden="1">{"'Hoja1'!$A$3:$B$21"}</definedName>
    <definedName name="FREN" localSheetId="13" hidden="1">{"'Hoja1'!$A$3:$B$21"}</definedName>
    <definedName name="FREN" hidden="1">{"'Hoja1'!$A$3:$B$21"}</definedName>
    <definedName name="FREV">#REF!</definedName>
    <definedName name="FUNT">#REF!</definedName>
    <definedName name="FUR">#REF!</definedName>
    <definedName name="FUT">#REF!</definedName>
    <definedName name="FUT_2000" localSheetId="13" hidden="1">{#N/A,#N/A,FALSE,"Aging Summary";#N/A,#N/A,FALSE,"Ratio Analysis";#N/A,#N/A,FALSE,"Test 120 Day Accts";#N/A,#N/A,FALSE,"Tickmarks"}</definedName>
    <definedName name="FUT_2000" hidden="1">{#N/A,#N/A,FALSE,"Aging Summary";#N/A,#N/A,FALSE,"Ratio Analysis";#N/A,#N/A,FALSE,"Test 120 Day Accts";#N/A,#N/A,FALSE,"Tickmarks"}</definedName>
    <definedName name="FUT_2002" localSheetId="7">{"'12.150.020'!$B$2:$G$29"}</definedName>
    <definedName name="FUT_2002" localSheetId="4">{"'12.150.020'!$B$2:$G$29"}</definedName>
    <definedName name="FUT_2002" localSheetId="13">{"'12.150.020'!$B$2:$G$29"}</definedName>
    <definedName name="FUT_2002">{"'12.150.020'!$B$2:$G$29"}</definedName>
    <definedName name="fx">#REF!</definedName>
    <definedName name="g">#REF!</definedName>
    <definedName name="gas_01" hidden="1">#REF!</definedName>
    <definedName name="gas_03">#REF!</definedName>
    <definedName name="GAS_ATACAMA">#REF!</definedName>
    <definedName name="GAS_ATACAMA_SA">#REF!</definedName>
    <definedName name="Gas_TMP">#REF!</definedName>
    <definedName name="GAS00JUN" hidden="1">#REF!</definedName>
    <definedName name="GAS01JUN">#REF!</definedName>
    <definedName name="GASDIC_00" hidden="1">#REF!</definedName>
    <definedName name="GASJUN00">#REF!</definedName>
    <definedName name="GASOCT" hidden="1">#REF!</definedName>
    <definedName name="GASOCT_00">#REF!</definedName>
    <definedName name="GASSEP">#REF!</definedName>
    <definedName name="gastosence">#REF!</definedName>
    <definedName name="GBPvs.EUR">#REF!</definedName>
    <definedName name="GC" localSheetId="1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C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GEN_PERU">#REF!</definedName>
    <definedName name="GENERANDES">#REF!</definedName>
    <definedName name="GENERANDES_PERU">#REF!</definedName>
    <definedName name="gennaio_2001">#REF!</definedName>
    <definedName name="gennaio_2002">#REF!</definedName>
    <definedName name="gennaio_2003">#REF!</definedName>
    <definedName name="gennaio_2004">#REF!</definedName>
    <definedName name="gennaio_2005">#REF!</definedName>
    <definedName name="GFHGF" hidden="1">#REF!</definedName>
    <definedName name="GFT" localSheetId="13" hidden="1">{#N/A,#N/A,FALSE,"BALANCE";#N/A,#N/A,FALSE,"BALACOMP"}</definedName>
    <definedName name="GFT" hidden="1">{#N/A,#N/A,FALSE,"BALANCE";#N/A,#N/A,FALSE,"BALACOMP"}</definedName>
    <definedName name="gg" localSheetId="13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gg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ggggggggg" localSheetId="13" hidden="1">{#N/A,#N/A,FALSE,"Aging Summary";#N/A,#N/A,FALSE,"Ratio Analysis";#N/A,#N/A,FALSE,"Test 120 Day Accts";#N/A,#N/A,FALSE,"Tickmarks"}</definedName>
    <definedName name="ggggggggg" hidden="1">{#N/A,#N/A,FALSE,"Aging Summary";#N/A,#N/A,FALSE,"Ratio Analysis";#N/A,#N/A,FALSE,"Test 120 Day Accts";#N/A,#N/A,FALSE,"Tickmarks"}</definedName>
    <definedName name="gggggggggggggggggggggggggg" localSheetId="13" hidden="1">{#N/A,#N/A,FALSE,"Aging Summary";#N/A,#N/A,FALSE,"Ratio Analysis";#N/A,#N/A,FALSE,"Test 120 Day Accts";#N/A,#N/A,FALSE,"Tickmarks"}</definedName>
    <definedName name="gggggggggggggggggggggggggg" hidden="1">{#N/A,#N/A,FALSE,"Aging Summary";#N/A,#N/A,FALSE,"Ratio Analysis";#N/A,#N/A,FALSE,"Test 120 Day Accts";#N/A,#N/A,FALSE,"Tickmarks"}</definedName>
    <definedName name="gif">#REF!</definedName>
    <definedName name="giugno_2001">#REF!</definedName>
    <definedName name="giugno_2002">#REF!</definedName>
    <definedName name="giugno_2003">#REF!</definedName>
    <definedName name="giugno_2004">#REF!</definedName>
    <definedName name="giugno_2005">#REF!</definedName>
    <definedName name="gopm">#REF!</definedName>
    <definedName name="grabacion">"Botón 27"</definedName>
    <definedName name="graficos2">#REF!</definedName>
    <definedName name="GRAN" localSheetId="13" hidden="1">{#N/A,#N/A,FALSE,"Aging Summary";#N/A,#N/A,FALSE,"Ratio Analysis";#N/A,#N/A,FALSE,"Test 120 Day Accts";#N/A,#N/A,FALSE,"Tickmarks"}</definedName>
    <definedName name="GRAN" hidden="1">{#N/A,#N/A,FALSE,"Aging Summary";#N/A,#N/A,FALSE,"Ratio Analysis";#N/A,#N/A,FALSE,"Test 120 Day Accts";#N/A,#N/A,FALSE,"Tickmarks"}</definedName>
    <definedName name="grp">#REF!</definedName>
    <definedName name="GTO_DIF">#REF!</definedName>
    <definedName name="GTOANT">#REF!</definedName>
    <definedName name="GTOS.VTA1">#REF!</definedName>
    <definedName name="GTOSADMAC">#REF!</definedName>
    <definedName name="GTOSADMAN">#REF!</definedName>
    <definedName name="GTOSFINANC">#REF!</definedName>
    <definedName name="GTOSGEN">#REF!</definedName>
    <definedName name="GTOSVTAAC">#REF!</definedName>
    <definedName name="GTOSVTAAN">#REF!</definedName>
    <definedName name="GVKey">""</definedName>
    <definedName name="GVV" localSheetId="13" hidden="1">{#N/A,#N/A,FALSE,"Aging Summary";#N/A,#N/A,FALSE,"Ratio Analysis";#N/A,#N/A,FALSE,"Test 120 Day Accts";#N/A,#N/A,FALSE,"Tickmarks"}</definedName>
    <definedName name="GVV" hidden="1">{#N/A,#N/A,FALSE,"Aging Summary";#N/A,#N/A,FALSE,"Ratio Analysis";#N/A,#N/A,FALSE,"Test 120 Day Accts";#N/A,#N/A,FALSE,"Tickmarks"}</definedName>
    <definedName name="GyPAcum" localSheetId="7">IF(Idioma="eng","row",IF(Idioma="esp","fila","linha"))</definedName>
    <definedName name="GyPAcum" localSheetId="4">IF(Idioma="eng","row",IF(Idioma="esp","fila","linha"))</definedName>
    <definedName name="GyPAcum" localSheetId="13">IF(Idioma="eng","row",IF(Idioma="esp","fila","linha"))</definedName>
    <definedName name="GyPAcum">IF(Idioma="eng","row",IF(Idioma="esp","fila","linha"))</definedName>
    <definedName name="H" localSheetId="13">{#N/A,#N/A,FALSE,"Aging Summary";#N/A,#N/A,FALSE,"Ratio Analysis";#N/A,#N/A,FALSE,"Test 120 Day Accts";#N/A,#N/A,FALSE,"Tickmarks"}</definedName>
    <definedName name="H">{#N/A,#N/A,FALSE,"Aging Summary";#N/A,#N/A,FALSE,"Ratio Analysis";#N/A,#N/A,FALSE,"Test 120 Day Accts";#N/A,#N/A,FALSE,"Tickmarks"}</definedName>
    <definedName name="hdhdhhd">48</definedName>
    <definedName name="Header">#REF!</definedName>
    <definedName name="hhhh" localSheetId="13" hidden="1">{#N/A,#N/A,FALSE,"Aging Summary";#N/A,#N/A,FALSE,"Ratio Analysis";#N/A,#N/A,FALSE,"Test 120 Day Accts";#N/A,#N/A,FALSE,"Tickmarks"}</definedName>
    <definedName name="hhhh" hidden="1">{#N/A,#N/A,FALSE,"Aging Summary";#N/A,#N/A,FALSE,"Ratio Analysis";#N/A,#N/A,FALSE,"Test 120 Day Accts";#N/A,#N/A,FALSE,"Tickmarks"}</definedName>
    <definedName name="hhhhh" localSheetId="13" hidden="1">{#N/A,#N/A,FALSE,"Aging Summary";#N/A,#N/A,FALSE,"Ratio Analysis";#N/A,#N/A,FALSE,"Test 120 Day Accts";#N/A,#N/A,FALSE,"Tickmarks"}</definedName>
    <definedName name="hhhhh" hidden="1">{#N/A,#N/A,FALSE,"Aging Summary";#N/A,#N/A,FALSE,"Ratio Analysis";#N/A,#N/A,FALSE,"Test 120 Day Accts";#N/A,#N/A,FALSE,"Tickmarks"}</definedName>
    <definedName name="hhjjkjkj" localSheetId="13" hidden="1">{#N/A,#N/A,FALSE,"Aging Summary";#N/A,#N/A,FALSE,"Ratio Analysis";#N/A,#N/A,FALSE,"Test 120 Day Accts";#N/A,#N/A,FALSE,"Tickmarks"}</definedName>
    <definedName name="hhjjkjkj" hidden="1">{#N/A,#N/A,FALSE,"Aging Summary";#N/A,#N/A,FALSE,"Ratio Analysis";#N/A,#N/A,FALSE,"Test 120 Day Accts";#N/A,#N/A,FALSE,"Tickmarks"}</definedName>
    <definedName name="hhyy" localSheetId="13" hidden="1">{#N/A,#N/A,FALSE,"Aging Summary";#N/A,#N/A,FALSE,"Ratio Analysis";#N/A,#N/A,FALSE,"Test 120 Day Accts";#N/A,#N/A,FALSE,"Tickmarks"}</definedName>
    <definedName name="hhyy" hidden="1">{#N/A,#N/A,FALSE,"Aging Summary";#N/A,#N/A,FALSE,"Ratio Analysis";#N/A,#N/A,FALSE,"Test 120 Day Accts";#N/A,#N/A,FALSE,"Tickmarks"}</definedName>
    <definedName name="HIDROAYSEN">#REF!</definedName>
    <definedName name="HIDROAYSEN_SA">#REF!</definedName>
    <definedName name="HIDROINVEST">#REF!</definedName>
    <definedName name="HIDROINVEST_S.A.">#REF!</definedName>
    <definedName name="HIDROINVEST_SA">#REF!</definedName>
    <definedName name="HIOO" localSheetId="13" hidden="1">{#N/A,#N/A,FALSE,"Aging Summary";#N/A,#N/A,FALSE,"Ratio Analysis";#N/A,#N/A,FALSE,"Test 120 Day Accts";#N/A,#N/A,FALSE,"Tickmarks"}</definedName>
    <definedName name="HIOO" hidden="1">{#N/A,#N/A,FALSE,"Aging Summary";#N/A,#N/A,FALSE,"Ratio Analysis";#N/A,#N/A,FALSE,"Test 120 Day Accts";#N/A,#N/A,FALSE,"Tickmarks"}</definedName>
    <definedName name="HISTORICO">#REF!</definedName>
    <definedName name="HKKKKK" localSheetId="13" hidden="1">{#N/A,#N/A,FALSE,"Aging Summary";#N/A,#N/A,FALSE,"Ratio Analysis";#N/A,#N/A,FALSE,"Test 120 Day Accts";#N/A,#N/A,FALSE,"Tickmarks"}</definedName>
    <definedName name="HKKKKK" hidden="1">{#N/A,#N/A,FALSE,"Aging Summary";#N/A,#N/A,FALSE,"Ratio Analysis";#N/A,#N/A,FALSE,"Test 120 Day Accts";#N/A,#N/A,FALSE,"Tickmarks"}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">#REF!</definedName>
    <definedName name="HOIJULOJ" localSheetId="13" hidden="1">{#N/A,#N/A,FALSE,"Aging Summary";#N/A,#N/A,FALSE,"Ratio Analysis";#N/A,#N/A,FALSE,"Test 120 Day Accts";#N/A,#N/A,FALSE,"Tickmarks"}</definedName>
    <definedName name="HOIJULOJ" hidden="1">{#N/A,#N/A,FALSE,"Aging Summary";#N/A,#N/A,FALSE,"Ratio Analysis";#N/A,#N/A,FALSE,"Test 120 Day Accts";#N/A,#N/A,FALSE,"Tickmarks"}</definedName>
    <definedName name="hoja1">#REF!</definedName>
    <definedName name="HOJAESTCAMB">#REF!</definedName>
    <definedName name="hokja2">#REF!</definedName>
    <definedName name="HOLD" localSheetId="7" hidden="1">{"'Hoja1'!$A$3:$B$21"}</definedName>
    <definedName name="HOLD" localSheetId="4" hidden="1">{"'Hoja1'!$A$3:$B$21"}</definedName>
    <definedName name="HOLD" localSheetId="13" hidden="1">{"'Hoja1'!$A$3:$B$21"}</definedName>
    <definedName name="HOLD" hidden="1">{"'Hoja1'!$A$3:$B$21"}</definedName>
    <definedName name="HOLDHOLD" localSheetId="7" hidden="1">{"'Hoja1'!$A$3:$B$21"}</definedName>
    <definedName name="HOLDHOLD" localSheetId="4" hidden="1">{"'Hoja1'!$A$3:$B$21"}</definedName>
    <definedName name="HOLDHOLD" localSheetId="13" hidden="1">{"'Hoja1'!$A$3:$B$21"}</definedName>
    <definedName name="HOLDHOLD" hidden="1">{"'Hoja1'!$A$3:$B$21"}</definedName>
    <definedName name="holding" localSheetId="7" hidden="1">{"'Hoja1'!$A$3:$B$21"}</definedName>
    <definedName name="holding" localSheetId="4" hidden="1">{"'Hoja1'!$A$3:$B$21"}</definedName>
    <definedName name="holding" localSheetId="13" hidden="1">{"'Hoja1'!$A$3:$B$21"}</definedName>
    <definedName name="holding" hidden="1">{"'Hoja1'!$A$3:$B$21"}</definedName>
    <definedName name="Hon_Dir_Alta">#REF!</definedName>
    <definedName name="Hon_Dir_Baja">#REF!</definedName>
    <definedName name="Hon_Ernst">#REF!</definedName>
    <definedName name="HONADM">#REF!</definedName>
    <definedName name="Hono_Legal">#REF!</definedName>
    <definedName name="Honor_Landa">#REF!</definedName>
    <definedName name="Horas_Legal">#REF!</definedName>
    <definedName name="Horas_Turno">#REF!</definedName>
    <definedName name="HOY">#REF!</definedName>
    <definedName name="HOYEZ">#REF!</definedName>
    <definedName name="Hr_Real_Mes">#REF!</definedName>
    <definedName name="HTM_" localSheetId="7" hidden="1">{"'HECM - MTD'!$E$4:$Q$28"}</definedName>
    <definedName name="HTM_" localSheetId="4" hidden="1">{"'HECM - MTD'!$E$4:$Q$28"}</definedName>
    <definedName name="HTM_" localSheetId="13" hidden="1">{"'HECM - MTD'!$E$4:$Q$28"}</definedName>
    <definedName name="HTM_" hidden="1">{"'HECM - MTD'!$E$4:$Q$28"}</definedName>
    <definedName name="HTML_CodePage" hidden="1">1252</definedName>
    <definedName name="HTML_Control" localSheetId="7" hidden="1">{"'Abril 2000 Copia'!$V$1:$X$3"}</definedName>
    <definedName name="HTML_Control" localSheetId="4">{"'TABLA2001 '!$A$1:$N$27"}</definedName>
    <definedName name="HTML_Control" localSheetId="13" hidden="1">{"'Abril 2000 Copia'!$V$1:$X$3"}</definedName>
    <definedName name="HTML_Control" hidden="1">{"'Abril 2000 Copia'!$V$1:$X$3"}</definedName>
    <definedName name="HTML_Description" hidden="1">""</definedName>
    <definedName name="HTML_Email" hidden="1">""</definedName>
    <definedName name="HTML_Header" hidden="1">"Abril 2000 Copia"</definedName>
    <definedName name="HTML_LastUpdate" hidden="1">"13-06-00"</definedName>
    <definedName name="HTML_LineAfter" hidden="1">FALSE</definedName>
    <definedName name="HTML_LineBefore" hidden="1">FALSE</definedName>
    <definedName name="HTML_Name" hidden="1">"Oscar Martínez H."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Documentos\Archivos Excel\2000\Resultados\HTML.htm"</definedName>
    <definedName name="HTML_Title" hidden="1">"Libro2"</definedName>
    <definedName name="HTML1_10" hidden="1">""</definedName>
    <definedName name="HTML1_11" hidden="1">1</definedName>
    <definedName name="HTML1_2" hidden="1">1</definedName>
    <definedName name="HTML1_3" hidden="1">"Estadìstica Mensual"</definedName>
    <definedName name="HTML1_4" hidden="1">"Comparativo Real Vs Presupuesto"</definedName>
    <definedName name="HTML1_5" hidden="1">""</definedName>
    <definedName name="HTML1_6" hidden="1">-4146</definedName>
    <definedName name="HTML1_7" hidden="1">1</definedName>
    <definedName name="HTML1_8" hidden="1">"10/04/1997"</definedName>
    <definedName name="HTML1_9" hidden="1">"Gerencia de Planeamiento"</definedName>
    <definedName name="HTML2_10" hidden="1">""</definedName>
    <definedName name="HTML2_11" hidden="1">1</definedName>
    <definedName name="HTML2_2" hidden="1">1</definedName>
    <definedName name="HTML2_3" hidden="1">"Financials"</definedName>
    <definedName name="HTML2_4" hidden="1">"Income Statement"</definedName>
    <definedName name="HTML2_5" hidden="1">""</definedName>
    <definedName name="HTML2_6" hidden="1">-4146</definedName>
    <definedName name="HTML2_7" hidden="1">1</definedName>
    <definedName name="HTML2_8" hidden="1">"8/22/98"</definedName>
    <definedName name="HTML2_9" hidden="1">"Bill Nguyen"</definedName>
    <definedName name="HTMLCount" hidden="1">1</definedName>
    <definedName name="hvhjjj" localSheetId="13" hidden="1">{#N/A,#N/A,FALSE,"Aging Summary";#N/A,#N/A,FALSE,"Ratio Analysis";#N/A,#N/A,FALSE,"Test 120 Day Accts";#N/A,#N/A,FALSE,"Tickmarks"}</definedName>
    <definedName name="hvhjjj" hidden="1">{#N/A,#N/A,FALSE,"Aging Summary";#N/A,#N/A,FALSE,"Ratio Analysis";#N/A,#N/A,FALSE,"Test 120 Day Accts";#N/A,#N/A,FALSE,"Tickmarks"}</definedName>
    <definedName name="i" localSheetId="13" hidden="1">{#N/A,#N/A,FALSE,"Aging Summary";#N/A,#N/A,FALSE,"Ratio Analysis";#N/A,#N/A,FALSE,"Test 120 Day Accts";#N/A,#N/A,FALSE,"Tickmarks"}</definedName>
    <definedName name="i" hidden="1">{#N/A,#N/A,FALSE,"Aging Summary";#N/A,#N/A,FALSE,"Ratio Analysis";#N/A,#N/A,FALSE,"Test 120 Day Accts";#N/A,#N/A,FALSE,"Tickmarks"}</definedName>
    <definedName name="ias">#REF!</definedName>
    <definedName name="iaUSOIAS" localSheetId="13" hidden="1">{#N/A,#N/A,FALSE,"Aging Summary";#N/A,#N/A,FALSE,"Ratio Analysis";#N/A,#N/A,FALSE,"Test 120 Day Accts";#N/A,#N/A,FALSE,"Tickmarks"}</definedName>
    <definedName name="iaUSOIAS" hidden="1">{#N/A,#N/A,FALSE,"Aging Summary";#N/A,#N/A,FALSE,"Ratio Analysis";#N/A,#N/A,FALSE,"Test 120 Day Accts";#N/A,#N/A,FALSE,"Tickmarks"}</definedName>
    <definedName name="IBA">#REF!</definedName>
    <definedName name="ICE">#REF!</definedName>
    <definedName name="ICO">#REF!</definedName>
    <definedName name="ier">#REF!</definedName>
    <definedName name="IGV">1.19</definedName>
    <definedName name="II">"V2004-04-30"</definedName>
    <definedName name="iiii" localSheetId="13" hidden="1">{#N/A,#N/A,FALSE,"Aging Summary";#N/A,#N/A,FALSE,"Ratio Analysis";#N/A,#N/A,FALSE,"Test 120 Day Accts";#N/A,#N/A,FALSE,"Tickmarks"}</definedName>
    <definedName name="iiii" hidden="1">{#N/A,#N/A,FALSE,"Aging Summary";#N/A,#N/A,FALSE,"Ratio Analysis";#N/A,#N/A,FALSE,"Test 120 Day Accts";#N/A,#N/A,FALSE,"Tickmarks"}</definedName>
    <definedName name="IIIII" localSheetId="13" hidden="1">{#N/A,#N/A,FALSE,"Aging Summary";#N/A,#N/A,FALSE,"Ratio Analysis";#N/A,#N/A,FALSE,"Test 120 Day Accts";#N/A,#N/A,FALSE,"Tickmarks"}</definedName>
    <definedName name="IIIII" hidden="1">{#N/A,#N/A,FALSE,"Aging Summary";#N/A,#N/A,FALSE,"Ratio Analysis";#N/A,#N/A,FALSE,"Test 120 Day Accts";#N/A,#N/A,FALSE,"Tickmarks"}</definedName>
    <definedName name="IIMV">#REF!</definedName>
    <definedName name="IIMVCORACEROS__.">#REF!</definedName>
    <definedName name="IIOJUAOI" localSheetId="13" hidden="1">{#N/A,#N/A,FALSE,"Aging Summary";#N/A,#N/A,FALSE,"Ratio Analysis";#N/A,#N/A,FALSE,"Test 120 Day Accts";#N/A,#N/A,FALSE,"Tickmarks"}</definedName>
    <definedName name="IIOJUAOI" hidden="1">{#N/A,#N/A,FALSE,"Aging Summary";#N/A,#N/A,FALSE,"Ratio Analysis";#N/A,#N/A,FALSE,"Test 120 Day Accts";#N/A,#N/A,FALSE,"Tickmarks"}</definedName>
    <definedName name="IJUOIJLO" localSheetId="13" hidden="1">{#N/A,#N/A,FALSE,"Aging Summary";#N/A,#N/A,FALSE,"Ratio Analysis";#N/A,#N/A,FALSE,"Test 120 Day Accts";#N/A,#N/A,FALSE,"Tickmarks"}</definedName>
    <definedName name="IJUOIJLO" hidden="1">{#N/A,#N/A,FALSE,"Aging Summary";#N/A,#N/A,FALSE,"Ratio Analysis";#N/A,#N/A,FALSE,"Test 120 Day Accts";#N/A,#N/A,FALSE,"Tickmarks"}</definedName>
    <definedName name="ikol" localSheetId="13" hidden="1">{#N/A,#N/A,FALSE,"Aging Summary";#N/A,#N/A,FALSE,"Ratio Analysis";#N/A,#N/A,FALSE,"Test 120 Day Accts";#N/A,#N/A,FALSE,"Tickmarks"}</definedName>
    <definedName name="ikol" hidden="1">{#N/A,#N/A,FALSE,"Aging Summary";#N/A,#N/A,FALSE,"Ratio Analysis";#N/A,#N/A,FALSE,"Test 120 Day Accts";#N/A,#N/A,FALSE,"Tickmarks"}</definedName>
    <definedName name="ILOJLKJL" localSheetId="13" hidden="1">{#N/A,#N/A,FALSE,"Aging Summary";#N/A,#N/A,FALSE,"Ratio Analysis";#N/A,#N/A,FALSE,"Test 120 Day Accts";#N/A,#N/A,FALSE,"Tickmarks"}</definedName>
    <definedName name="ILOJLKJL" hidden="1">{#N/A,#N/A,FALSE,"Aging Summary";#N/A,#N/A,FALSE,"Ratio Analysis";#N/A,#N/A,FALSE,"Test 120 Day Accts";#N/A,#N/A,FALSE,"Tickmarks"}</definedName>
    <definedName name="IM_VELASCO">#REF!</definedName>
    <definedName name="IM_VELASCO_SA">#REF!</definedName>
    <definedName name="IMAT">#REF!</definedName>
    <definedName name="IMATCO">#REF!</definedName>
    <definedName name="imm">#REF!</definedName>
    <definedName name="IMP.CAPACITACION">#REF!</definedName>
    <definedName name="Imp_CreditoCapacitación">#REF!</definedName>
    <definedName name="Imp_Portada">#REF!</definedName>
    <definedName name="Imp_TMP">#REF!</definedName>
    <definedName name="IMPORTEFLETES">#REF!</definedName>
    <definedName name="IMPRIME">#REF!</definedName>
    <definedName name="Imprimir_área_IM">#REF!</definedName>
    <definedName name="IMPTO">#REF!</definedName>
    <definedName name="Impto_Diferidos">#REF!</definedName>
    <definedName name="Impto1">#REF!</definedName>
    <definedName name="Impto2">#REF!</definedName>
    <definedName name="IMPTODIF">#REF!</definedName>
    <definedName name="IMPTODIF2" localSheetId="7">#REF!</definedName>
    <definedName name="ImptoDif2" localSheetId="4" hidden="1">{"'ICE  Agosto'!$A$60:$A$64","'ICE  Agosto'!$C$67"}</definedName>
    <definedName name="IMPTODIF2" localSheetId="13">#REF!</definedName>
    <definedName name="ImptoDif2" hidden="1">{"'ICE  Agosto'!$A$60:$A$64","'ICE  Agosto'!$C$67"}</definedName>
    <definedName name="IMPTODIFG" localSheetId="13">#REF!</definedName>
    <definedName name="IMPTODIFG">#REF!</definedName>
    <definedName name="IMPTODIFLPAZO" localSheetId="13">#REF!</definedName>
    <definedName name="IMPTODIFLPAZO">#REF!</definedName>
    <definedName name="impuesto" localSheetId="13">#REF!</definedName>
    <definedName name="impuesto">#REF!</definedName>
    <definedName name="IMV">#REF!</definedName>
    <definedName name="IMVELASCO">#REF!</definedName>
    <definedName name="IMVELASCO_LTDA.">#REF!</definedName>
    <definedName name="IMVLADEHESA">#REF!</definedName>
    <definedName name="indemn">#REF!</definedName>
    <definedName name="Inf">#REF!</definedName>
    <definedName name="ING" localSheetId="13" hidden="1">{#N/A,#N/A,FALSE,"Aging Summary";#N/A,#N/A,FALSE,"Ratio Analysis";#N/A,#N/A,FALSE,"Test 120 Day Accts";#N/A,#N/A,FALSE,"Tickmarks"}</definedName>
    <definedName name="ING" hidden="1">{#N/A,#N/A,FALSE,"Aging Summary";#N/A,#N/A,FALSE,"Ratio Analysis";#N/A,#N/A,FALSE,"Test 120 Day Accts";#N/A,#N/A,FALSE,"Tickmarks"}</definedName>
    <definedName name="Ing_ajenos_de_la_Explotación">#REF!</definedName>
    <definedName name="Ing_Explotacion">#REF!</definedName>
    <definedName name="INGENDESA">#REF!</definedName>
    <definedName name="INGENDESA_S.A.">#REF!</definedName>
    <definedName name="INGENDESA_SA">#REF!</definedName>
    <definedName name="INGFIN">#REF!</definedName>
    <definedName name="INGRESOS" localSheetId="13">#REF!,#REF!</definedName>
    <definedName name="INGRESOS">#REF!,#REF!</definedName>
    <definedName name="Ingresos_Financieros">#REF!</definedName>
    <definedName name="ingresos1">#REF!</definedName>
    <definedName name="ingresos2">#REF!</definedName>
    <definedName name="ingresos3">#REF!</definedName>
    <definedName name="ingresos4">#REF!</definedName>
    <definedName name="INSUMOS">#REF!</definedName>
    <definedName name="INT">#REF!</definedName>
    <definedName name="Int_Minoritario">#REF!</definedName>
    <definedName name="Int_SWAP_23255814_pagar">"'Intereses SWAPS'!$O$37"</definedName>
    <definedName name="intang">#REF!</definedName>
    <definedName name="INTANGIB">#REF!,#REF!</definedName>
    <definedName name="Intangible">#REF!</definedName>
    <definedName name="intco_md">#REF!</definedName>
    <definedName name="interco_md">#REF!</definedName>
    <definedName name="Interes_Minoritario">#REF!</definedName>
    <definedName name="Interés_Minoritario">#REF!</definedName>
    <definedName name="INTERESES_MINORITARIA">#REF!</definedName>
    <definedName name="INTERESES_MINORITARIOS">#REF!</definedName>
    <definedName name="Inv" localSheetId="13" hidden="1">{#N/A,#N/A,FALSE,"Aging Summary";#N/A,#N/A,FALSE,"Ratio Analysis";#N/A,#N/A,FALSE,"Test 120 Day Accts";#N/A,#N/A,FALSE,"Tickmarks"}</definedName>
    <definedName name="Inv" hidden="1">{#N/A,#N/A,FALSE,"Aging Summary";#N/A,#N/A,FALSE,"Ratio Analysis";#N/A,#N/A,FALSE,"Test 120 Day Accts";#N/A,#N/A,FALSE,"Tickmarks"}</definedName>
    <definedName name="INV_ENDESA">#REF!</definedName>
    <definedName name="INV_ENDESA_NORTE">#REF!</definedName>
    <definedName name="INV_ENDESA_NORTE_SA">#REF!</definedName>
    <definedName name="INVERSION" localSheetId="11">#REF!</definedName>
    <definedName name="INVERSION" localSheetId="8">#REF!</definedName>
    <definedName name="INVERSION">#REF!</definedName>
    <definedName name="INVERSION_EERR">#REF!</definedName>
    <definedName name="Inversiones">#REF!</definedName>
    <definedName name="Inversiones2">#REF!</definedName>
    <definedName name="INVESTLUZ">#REF!</definedName>
    <definedName name="INVESTLUZ_">#REF!</definedName>
    <definedName name="INVFEST">#REF!</definedName>
    <definedName name="IPATH">""</definedName>
    <definedName name="IPC">#REF!</definedName>
    <definedName name="IPC_Ago">#REF!</definedName>
    <definedName name="IPC_Ene">#REF!</definedName>
    <definedName name="IPC_Feb">#REF!</definedName>
    <definedName name="IPC_IPCo">#REF!</definedName>
    <definedName name="IPC_Jul">#REF!</definedName>
    <definedName name="IPC_Mensual">#REF!</definedName>
    <definedName name="IPC_Sep">#REF!</definedName>
    <definedName name="ipc0">#REF!</definedName>
    <definedName name="IPCu_IPCuo">#REF!</definedName>
    <definedName name="IPMN_IPMNo">#REF!</definedName>
    <definedName name="IQ_ACCOUNT_CHANGE">"c1449"</definedName>
    <definedName name="IQ_ACCOUNTING_STANDARD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>"c6159"</definedName>
    <definedName name="IQ_ACCT_RECV_10YR_ANN_GROWTH" hidden="1">"c1924"</definedName>
    <definedName name="IQ_ACCT_RECV_1YR_ANN_GROWTH" hidden="1">"c1919"</definedName>
    <definedName name="IQ_ACCT_RECV_2YR_ANN_CAGR">"c6155"</definedName>
    <definedName name="IQ_ACCT_RECV_2YR_ANN_GROWTH" hidden="1">"c1920"</definedName>
    <definedName name="IQ_ACCT_RECV_3YR_ANN_CAGR">"c6156"</definedName>
    <definedName name="IQ_ACCT_RECV_3YR_ANN_GROWTH" hidden="1">"c1921"</definedName>
    <definedName name="IQ_ACCT_RECV_5YR_ANN_CAGR">"c6157"</definedName>
    <definedName name="IQ_ACCT_RECV_5YR_ANN_GROWTH" hidden="1">"c1922"</definedName>
    <definedName name="IQ_ACCT_RECV_7YR_ANN_CAGR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>"c2657"</definedName>
    <definedName name="IQ_ACCUMULATED_PENSION_OBLIGATION_FOREIGN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>"AUTO"</definedName>
    <definedName name="IQ_ADJ_AVG_BANK_ASSETS">"c2671"</definedName>
    <definedName name="IQ_ADMIN_RATIO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>"c6195"</definedName>
    <definedName name="IQ_AE_REIT" hidden="1">"c13"</definedName>
    <definedName name="IQ_AE_UTI" hidden="1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>"c6035"</definedName>
    <definedName name="IQ_ALLOWANCE_10YR_ANN_GROWTH" hidden="1">"c18"</definedName>
    <definedName name="IQ_ALLOWANCE_1YR_ANN_GROWTH" hidden="1">"c19"</definedName>
    <definedName name="IQ_ALLOWANCE_2YR_ANN_CAGR">"c6036"</definedName>
    <definedName name="IQ_ALLOWANCE_2YR_ANN_GROWTH" hidden="1">"c20"</definedName>
    <definedName name="IQ_ALLOWANCE_3YR_ANN_CAGR">"c6037"</definedName>
    <definedName name="IQ_ALLOWANCE_3YR_ANN_GROWTH" hidden="1">"c21"</definedName>
    <definedName name="IQ_ALLOWANCE_5YR_ANN_CAGR">"c6038"</definedName>
    <definedName name="IQ_ALLOWANCE_5YR_ANN_GROWTH" hidden="1">"c22"</definedName>
    <definedName name="IQ_ALLOWANCE_7YR_ANN_CAGR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>"c2145"</definedName>
    <definedName name="IQ_ANNU_DISTRIBUTION_UNIT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K_DATE_RT">"ASKDATE"</definedName>
    <definedName name="IQ_ASK_NUM_ORDERS_RT">"ASKNUMBERORDERS"</definedName>
    <definedName name="IQ_ASK_PRICE_RT">"ASK"</definedName>
    <definedName name="IQ_ASK_TIME_RT">"ASKTIME"</definedName>
    <definedName name="IQ_ASK_VOLUME_RT">"ASKVOLUME"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>"c5315"</definedName>
    <definedName name="IQ_AVG_BROKER_REC_NO_THOM">"c5094"</definedName>
    <definedName name="IQ_AVG_BROKER_REC_REUT">"c3630"</definedName>
    <definedName name="IQ_AVG_BROKER_REC_THOM">"c3648"</definedName>
    <definedName name="IQ_AVG_DAILY_VOL" hidden="1">"c65"</definedName>
    <definedName name="IQ_AVG_EMPLOYEES">"c6019"</definedName>
    <definedName name="IQ_AVG_INDUSTRY_REC">"c4455"</definedName>
    <definedName name="IQ_AVG_INDUSTRY_REC_NO">"c4454"</definedName>
    <definedName name="IQ_AVG_INT_BEAR_LIAB" hidden="1">"c66"</definedName>
    <definedName name="IQ_AVG_INT_BEAR_LIAB_10YR_ANN_CAGR">"c6040"</definedName>
    <definedName name="IQ_AVG_INT_BEAR_LIAB_10YR_ANN_GROWTH" hidden="1">"c67"</definedName>
    <definedName name="IQ_AVG_INT_BEAR_LIAB_1YR_ANN_GROWTH" hidden="1">"c68"</definedName>
    <definedName name="IQ_AVG_INT_BEAR_LIAB_2YR_ANN_CAGR">"c6041"</definedName>
    <definedName name="IQ_AVG_INT_BEAR_LIAB_2YR_ANN_GROWTH" hidden="1">"c69"</definedName>
    <definedName name="IQ_AVG_INT_BEAR_LIAB_3YR_ANN_CAGR">"c6042"</definedName>
    <definedName name="IQ_AVG_INT_BEAR_LIAB_3YR_ANN_GROWTH" hidden="1">"c70"</definedName>
    <definedName name="IQ_AVG_INT_BEAR_LIAB_5YR_ANN_CAGR">"c6043"</definedName>
    <definedName name="IQ_AVG_INT_BEAR_LIAB_5YR_ANN_GROWTH" hidden="1">"c71"</definedName>
    <definedName name="IQ_AVG_INT_BEAR_LIAB_7YR_ANN_CAGR">"c6044"</definedName>
    <definedName name="IQ_AVG_INT_BEAR_LIAB_7YR_ANN_GROWTH" hidden="1">"c72"</definedName>
    <definedName name="IQ_AVG_INT_EARN_ASSETS" hidden="1">"c73"</definedName>
    <definedName name="IQ_AVG_INT_EARN_ASSETS_10YR_ANN_CAGR">"c6045"</definedName>
    <definedName name="IQ_AVG_INT_EARN_ASSETS_10YR_ANN_GROWTH" hidden="1">"c74"</definedName>
    <definedName name="IQ_AVG_INT_EARN_ASSETS_1YR_ANN_GROWTH" hidden="1">"c75"</definedName>
    <definedName name="IQ_AVG_INT_EARN_ASSETS_2YR_ANN_CAGR">"c6046"</definedName>
    <definedName name="IQ_AVG_INT_EARN_ASSETS_2YR_ANN_GROWTH" hidden="1">"c76"</definedName>
    <definedName name="IQ_AVG_INT_EARN_ASSETS_3YR_ANN_CAGR">"c6047"</definedName>
    <definedName name="IQ_AVG_INT_EARN_ASSETS_3YR_ANN_GROWTH" hidden="1">"c77"</definedName>
    <definedName name="IQ_AVG_INT_EARN_ASSETS_5YR_ANN_CAGR">"c6048"</definedName>
    <definedName name="IQ_AVG_INT_EARN_ASSETS_5YR_ANN_GROWTH" hidden="1">"c78"</definedName>
    <definedName name="IQ_AVG_INT_EARN_ASSETS_7YR_ANN_CAGR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>"c6020"</definedName>
    <definedName name="IQ_AVG_TEV" hidden="1">"c84"</definedName>
    <definedName name="IQ_AVG_VOLUME" hidden="1">"c1346"</definedName>
    <definedName name="IQ_BANK_DEBT">"c2544"</definedName>
    <definedName name="IQ_BANK_DEBT_PCT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>"c4128"</definedName>
    <definedName name="IQ_BASIC_OUTSTANDING_CURRENT_HIGH_EST">"c4129"</definedName>
    <definedName name="IQ_BASIC_OUTSTANDING_CURRENT_LOW_EST">"c4130"</definedName>
    <definedName name="IQ_BASIC_OUTSTANDING_CURRENT_MEDIAN_EST">"c4131"</definedName>
    <definedName name="IQ_BASIC_OUTSTANDING_CURRENT_NUM_EST">"c4132"</definedName>
    <definedName name="IQ_BASIC_OUTSTANDING_CURRENT_STDDEV_EST">"c4133"</definedName>
    <definedName name="IQ_BASIC_OUTSTANDING_EST">"c4134"</definedName>
    <definedName name="IQ_BASIC_OUTSTANDING_HIGH_EST">"c4135"</definedName>
    <definedName name="IQ_BASIC_OUTSTANDING_LOW_EST">"c4136"</definedName>
    <definedName name="IQ_BASIC_OUTSTANDING_MEDIAN_EST">"c4137"</definedName>
    <definedName name="IQ_BASIC_OUTSTANDING_NUM_EST">"c4138"</definedName>
    <definedName name="IQ_BASIC_OUTSTANDING_STDDEV_EST">"c4139"</definedName>
    <definedName name="IQ_BASIC_WEIGHT" hidden="1">"c87"</definedName>
    <definedName name="IQ_BASIC_WEIGHT_EST">"c4140"</definedName>
    <definedName name="IQ_BASIC_WEIGHT_GUIDANCE">"c4141"</definedName>
    <definedName name="IQ_BASIC_WEIGHT_HIGH_EST">"c4142"</definedName>
    <definedName name="IQ_BASIC_WEIGHT_LOW_EST">"c4143"</definedName>
    <definedName name="IQ_BASIC_WEIGHT_MEDIAN_EST">"c4144"</definedName>
    <definedName name="IQ_BASIC_WEIGHT_NUM_EST">"c4145"</definedName>
    <definedName name="IQ_BASIC_WEIGHT_STDDEV_EST">"c4146"</definedName>
    <definedName name="IQ_BENCHMARK_SECURITY">"c2154"</definedName>
    <definedName name="IQ_BENCHMARK_SPRD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D_DATE_RT">"BIDDATE"</definedName>
    <definedName name="IQ_BID_NUM_ORDERS_RT">"BIDNUMBERORDERS"</definedName>
    <definedName name="IQ_BID_PRICE_RT">"BID"</definedName>
    <definedName name="IQ_BID_TIME_RT">"BIDTIME"</definedName>
    <definedName name="IQ_BID_VOLUME_RT">"BIDVOLUME"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>"c2183"</definedName>
    <definedName name="IQ_BOND_COUPON_TYPE">"c2184"</definedName>
    <definedName name="IQ_BOND_PRICE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>"c3514"</definedName>
    <definedName name="IQ_BUILDINGS" hidden="1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 hidden="1">"c322"</definedName>
    <definedName name="IQ_BV_EST">"c5624"</definedName>
    <definedName name="IQ_BV_HIGH_EST">"c5626"</definedName>
    <definedName name="IQ_BV_LOW_EST">"c5627"</definedName>
    <definedName name="IQ_BV_MEDIAN_EST">"c5625"</definedName>
    <definedName name="IQ_BV_NUM_EST">"c5628"</definedName>
    <definedName name="IQ_BV_OVER_SHARES" hidden="1">"c1349"</definedName>
    <definedName name="IQ_BV_SHARE" hidden="1">"c100"</definedName>
    <definedName name="IQ_BV_SHARE_ACT_OR_EST">"c3587"</definedName>
    <definedName name="IQ_BV_SHARE_ACT_OR_EST_REUT">"c5477"</definedName>
    <definedName name="IQ_BV_SHARE_ACT_OR_EST_THOM">"c5312"</definedName>
    <definedName name="IQ_BV_SHARE_EST">"c3541"</definedName>
    <definedName name="IQ_BV_SHARE_EST_REUT">"c5439"</definedName>
    <definedName name="IQ_BV_SHARE_EST_THOM">"c4020"</definedName>
    <definedName name="IQ_BV_SHARE_HIGH_EST">"c3542"</definedName>
    <definedName name="IQ_BV_SHARE_HIGH_EST_REUT">"c5441"</definedName>
    <definedName name="IQ_BV_SHARE_HIGH_EST_THOM">"c4022"</definedName>
    <definedName name="IQ_BV_SHARE_LOW_EST">"c3543"</definedName>
    <definedName name="IQ_BV_SHARE_LOW_EST_REUT">"c5442"</definedName>
    <definedName name="IQ_BV_SHARE_LOW_EST_THOM">"c4023"</definedName>
    <definedName name="IQ_BV_SHARE_MEDIAN_EST">"c3544"</definedName>
    <definedName name="IQ_BV_SHARE_MEDIAN_EST_REUT">"c5440"</definedName>
    <definedName name="IQ_BV_SHARE_MEDIAN_EST_THOM">"c4021"</definedName>
    <definedName name="IQ_BV_SHARE_NUM_EST">"c3539"</definedName>
    <definedName name="IQ_BV_SHARE_NUM_EST_REUT">"c5443"</definedName>
    <definedName name="IQ_BV_SHARE_NUM_EST_THOM">"c4024"</definedName>
    <definedName name="IQ_BV_SHARE_STDDEV_EST">"c3540"</definedName>
    <definedName name="IQ_BV_SHARE_STDDEV_EST_REUT">"c5444"</definedName>
    <definedName name="IQ_BV_SHARE_STDDEV_EST_THOM">"c4025"</definedName>
    <definedName name="IQ_BV_STDDEV_EST">"c5629"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 hidden="1">"c101"</definedName>
    <definedName name="IQ_CAL_Y" hidden="1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 hidden="1">"c103"</definedName>
    <definedName name="IQ_CAPEX_10YR_ANN_CAGR">"c6050"</definedName>
    <definedName name="IQ_CAPEX_10YR_ANN_GROWTH" hidden="1">"c104"</definedName>
    <definedName name="IQ_CAPEX_1YR_ANN_GROWTH" hidden="1">"c105"</definedName>
    <definedName name="IQ_CAPEX_2YR_ANN_CAGR">"c6051"</definedName>
    <definedName name="IQ_CAPEX_2YR_ANN_GROWTH" hidden="1">"c106"</definedName>
    <definedName name="IQ_CAPEX_3YR_ANN_CAGR">"c6052"</definedName>
    <definedName name="IQ_CAPEX_3YR_ANN_GROWTH" hidden="1">"c107"</definedName>
    <definedName name="IQ_CAPEX_5YR_ANN_CAGR">"c6053"</definedName>
    <definedName name="IQ_CAPEX_5YR_ANN_GROWTH" hidden="1">"c108"</definedName>
    <definedName name="IQ_CAPEX_7YR_ANN_CAGR">"c6054"</definedName>
    <definedName name="IQ_CAPEX_7YR_ANN_GROWTH" hidden="1">"c109"</definedName>
    <definedName name="IQ_CAPEX_ACT_OR_EST">"c3584"</definedName>
    <definedName name="IQ_CAPEX_ACT_OR_EST_REUT">"c5474"</definedName>
    <definedName name="IQ_CAPEX_ACT_OR_EST_THOM">"c5546"</definedName>
    <definedName name="IQ_CAPEX_BNK" hidden="1">"c110"</definedName>
    <definedName name="IQ_CAPEX_BR" hidden="1">"c111"</definedName>
    <definedName name="IQ_CAPEX_EST">"c3523"</definedName>
    <definedName name="IQ_CAPEX_EST_REUT">"c3969"</definedName>
    <definedName name="IQ_CAPEX_EST_THOM">"c5502"</definedName>
    <definedName name="IQ_CAPEX_FIN" hidden="1">"c112"</definedName>
    <definedName name="IQ_CAPEX_GUIDANCE">"c4150"</definedName>
    <definedName name="IQ_CAPEX_HIGH_EST">"c3524"</definedName>
    <definedName name="IQ_CAPEX_HIGH_EST_REUT">"c3971"</definedName>
    <definedName name="IQ_CAPEX_HIGH_EST_THOM">"c5504"</definedName>
    <definedName name="IQ_CAPEX_HIGH_GUIDANCE">"c4180"</definedName>
    <definedName name="IQ_CAPEX_INS" hidden="1">"c113"</definedName>
    <definedName name="IQ_CAPEX_LOW_EST">"c3525"</definedName>
    <definedName name="IQ_CAPEX_LOW_EST_REUT">"c3972"</definedName>
    <definedName name="IQ_CAPEX_LOW_EST_THOM">"c5505"</definedName>
    <definedName name="IQ_CAPEX_LOW_GUIDANCE">"c4220"</definedName>
    <definedName name="IQ_CAPEX_MEDIAN_EST">"c3526"</definedName>
    <definedName name="IQ_CAPEX_MEDIAN_EST_REUT">"c3970"</definedName>
    <definedName name="IQ_CAPEX_MEDIAN_EST_THOM">"c5503"</definedName>
    <definedName name="IQ_CAPEX_NUM_EST">"c3521"</definedName>
    <definedName name="IQ_CAPEX_NUM_EST_REUT">"c3973"</definedName>
    <definedName name="IQ_CAPEX_NUM_EST_THOM">"c5506"</definedName>
    <definedName name="IQ_CAPEX_STDDEV_EST">"c3522"</definedName>
    <definedName name="IQ_CAPEX_STDDEV_EST_REUT">"c3974"</definedName>
    <definedName name="IQ_CAPEX_STDDEV_EST_THOM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>"c3031"</definedName>
    <definedName name="IQ_CAPITAL_LEASES_TOTAL_PCT">"c2506"</definedName>
    <definedName name="IQ_CAPITALIZED_INTEREST" hidden="1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PS_ACT_OR_EST">"c5638"</definedName>
    <definedName name="IQ_CASH_EPS_ACT_OR_EST_THOM">"c5646"</definedName>
    <definedName name="IQ_CASH_EPS_EST">"c5631"</definedName>
    <definedName name="IQ_CASH_EPS_EST_THOM">"c5639"</definedName>
    <definedName name="IQ_CASH_EPS_HIGH_EST">"c5633"</definedName>
    <definedName name="IQ_CASH_EPS_HIGH_EST_THOM">"c5641"</definedName>
    <definedName name="IQ_CASH_EPS_LOW_EST">"c5634"</definedName>
    <definedName name="IQ_CASH_EPS_LOW_EST_THOM">"c5642"</definedName>
    <definedName name="IQ_CASH_EPS_MEDIAN_EST">"c5632"</definedName>
    <definedName name="IQ_CASH_EPS_MEDIAN_EST_THOM">"c5640"</definedName>
    <definedName name="IQ_CASH_EPS_NUM_EST">"c5635"</definedName>
    <definedName name="IQ_CASH_EPS_NUM_EST_THOM">"c5643"</definedName>
    <definedName name="IQ_CASH_EPS_STDDEV_EST">"c5636"</definedName>
    <definedName name="IQ_CASH_EPS_STDDEV_EST_THOM">"c5644"</definedName>
    <definedName name="IQ_CASH_EQUIV" hidden="1">"c118"</definedName>
    <definedName name="IQ_CASH_FINAN" hidden="1">"c119"</definedName>
    <definedName name="IQ_CASH_FLOW_ACT_OR_EST">"c4154"</definedName>
    <definedName name="IQ_CASH_FLOW_EST">"c4153"</definedName>
    <definedName name="IQ_CASH_FLOW_GUIDANCE">"c4155"</definedName>
    <definedName name="IQ_CASH_FLOW_HIGH_EST">"c4156"</definedName>
    <definedName name="IQ_CASH_FLOW_HIGH_GUIDANCE">"c4201"</definedName>
    <definedName name="IQ_CASH_FLOW_LOW_EST">"c4157"</definedName>
    <definedName name="IQ_CASH_FLOW_LOW_GUIDANCE">"c4241"</definedName>
    <definedName name="IQ_CASH_FLOW_MEDIAN_EST">"c4158"</definedName>
    <definedName name="IQ_CASH_FLOW_NUM_EST">"c4159"</definedName>
    <definedName name="IQ_CASH_FLOW_STDDEV_EST">"c4160"</definedName>
    <definedName name="IQ_CASH_INTEREST" hidden="1">"c120"</definedName>
    <definedName name="IQ_CASH_INTEREST_FINAN">"c6295"</definedName>
    <definedName name="IQ_CASH_INTEREST_INVEST">"c6294"</definedName>
    <definedName name="IQ_CASH_INTEREST_OPER">"c6293"</definedName>
    <definedName name="IQ_CASH_INVEST" hidden="1">"c121"</definedName>
    <definedName name="IQ_CASH_OPER" hidden="1">"c122"</definedName>
    <definedName name="IQ_CASH_OPER_ACT_OR_EST">"c4164"</definedName>
    <definedName name="IQ_CASH_OPER_EST">"c4163"</definedName>
    <definedName name="IQ_CASH_OPER_GUIDANCE">"c4165"</definedName>
    <definedName name="IQ_CASH_OPER_HIGH_EST">"c4166"</definedName>
    <definedName name="IQ_CASH_OPER_HIGH_GUIDANCE">"c4185"</definedName>
    <definedName name="IQ_CASH_OPER_LOW_EST">"c4244"</definedName>
    <definedName name="IQ_CASH_OPER_LOW_GUIDANCE">"c4225"</definedName>
    <definedName name="IQ_CASH_OPER_MEDIAN_EST">"c4245"</definedName>
    <definedName name="IQ_CASH_OPER_NUM_EST">"c4246"</definedName>
    <definedName name="IQ_CASH_OPER_STDDEV_EST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>"c4249"</definedName>
    <definedName name="IQ_CASH_ST_INVEST_GUIDANCE">"c4250"</definedName>
    <definedName name="IQ_CASH_ST_INVEST_HIGH_EST">"c4251"</definedName>
    <definedName name="IQ_CASH_ST_INVEST_HIGH_GUIDANCE">"c4195"</definedName>
    <definedName name="IQ_CASH_ST_INVEST_LOW_EST">"c4252"</definedName>
    <definedName name="IQ_CASH_ST_INVEST_LOW_GUIDANCE">"c4235"</definedName>
    <definedName name="IQ_CASH_ST_INVEST_MEDIAN_EST">"c4253"</definedName>
    <definedName name="IQ_CASH_ST_INVEST_NUM_EST">"c4254"</definedName>
    <definedName name="IQ_CASH_ST_INVEST_STDDEV_EST">"c4255"</definedName>
    <definedName name="IQ_CASH_TAXES" hidden="1">"c125"</definedName>
    <definedName name="IQ_CASH_TAXES_FINAN">"c6292"</definedName>
    <definedName name="IQ_CASH_TAXES_INVEST">"c6291"</definedName>
    <definedName name="IQ_CASH_TAXES_OPER">"c6290"</definedName>
    <definedName name="IQ_CDS_ASK">"c6027"</definedName>
    <definedName name="IQ_CDS_BID">"c6026"</definedName>
    <definedName name="IQ_CDS_CURRENCY">"c6031"</definedName>
    <definedName name="IQ_CDS_EVAL_DATE">"c6029"</definedName>
    <definedName name="IQ_CDS_MID">"c6028"</definedName>
    <definedName name="IQ_CDS_NAME">"c6034"</definedName>
    <definedName name="IQ_CDS_TERM">"c6030"</definedName>
    <definedName name="IQ_CDS_TYPE">"c6025"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CAGR">"c6055"</definedName>
    <definedName name="IQ_CFO_10YR_ANN_GROWTH" hidden="1">"c126"</definedName>
    <definedName name="IQ_CFO_1YR_ANN_GROWTH" hidden="1">"c127"</definedName>
    <definedName name="IQ_CFO_2YR_ANN_CAGR">"c6056"</definedName>
    <definedName name="IQ_CFO_2YR_ANN_GROWTH" hidden="1">"c128"</definedName>
    <definedName name="IQ_CFO_3YR_ANN_CAGR">"c6057"</definedName>
    <definedName name="IQ_CFO_3YR_ANN_GROWTH" hidden="1">"c129"</definedName>
    <definedName name="IQ_CFO_5YR_ANN_CAGR">"c6058"</definedName>
    <definedName name="IQ_CFO_5YR_ANN_GROWTH" hidden="1">"c130"</definedName>
    <definedName name="IQ_CFO_7YR_ANN_CAGR">"c6059"</definedName>
    <definedName name="IQ_CFO_7YR_ANN_GROWTH" hidden="1">"c131"</definedName>
    <definedName name="IQ_CFO_CURRENT_LIAB" hidden="1">"c132"</definedName>
    <definedName name="IQ_CFPS_ACT_OR_EST">"c2217"</definedName>
    <definedName name="IQ_CFPS_ACT_OR_EST_REUT">"c5463"</definedName>
    <definedName name="IQ_CFPS_ACT_OR_EST_THOM">"c5301"</definedName>
    <definedName name="IQ_CFPS_EST">"c1667"</definedName>
    <definedName name="IQ_CFPS_EST_REUT">"c3844"</definedName>
    <definedName name="IQ_CFPS_EST_THOM">"c4006"</definedName>
    <definedName name="IQ_CFPS_GUIDANCE">"c4256"</definedName>
    <definedName name="IQ_CFPS_HIGH_EST">"c1669"</definedName>
    <definedName name="IQ_CFPS_HIGH_EST_REUT">"c3846"</definedName>
    <definedName name="IQ_CFPS_HIGH_EST_THOM">"c4008"</definedName>
    <definedName name="IQ_CFPS_HIGH_GUIDANCE">"c4167"</definedName>
    <definedName name="IQ_CFPS_LOW_EST">"c1670"</definedName>
    <definedName name="IQ_CFPS_LOW_EST_REUT">"c3847"</definedName>
    <definedName name="IQ_CFPS_LOW_EST_THOM">"c4009"</definedName>
    <definedName name="IQ_CFPS_LOW_GUIDANCE">"c4207"</definedName>
    <definedName name="IQ_CFPS_MEDIAN_EST">"c1668"</definedName>
    <definedName name="IQ_CFPS_MEDIAN_EST_REUT">"c3845"</definedName>
    <definedName name="IQ_CFPS_MEDIAN_EST_THOM">"c4007"</definedName>
    <definedName name="IQ_CFPS_NUM_EST">"c1671"</definedName>
    <definedName name="IQ_CFPS_NUM_EST_REUT">"c3848"</definedName>
    <definedName name="IQ_CFPS_NUM_EST_THOM">"c4010"</definedName>
    <definedName name="IQ_CFPS_STDDEV_EST">"c1672"</definedName>
    <definedName name="IQ_CFPS_STDDEV_EST_REUT">"c3849"</definedName>
    <definedName name="IQ_CFPS_STDDEV_EST_THOM">"c4011"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>"c3592"</definedName>
    <definedName name="IQ_CHANGE_NET_WORKING_CAPITAL" hidden="1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">"c6285"</definedName>
    <definedName name="IQ_CHANGE_OTHER_NET_OPER_ASSETS_REIT">"c3598"</definedName>
    <definedName name="IQ_CHANGE_OTHER_NET_OPER_ASSETS_UTI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ABLE_END_OS">"c5809"</definedName>
    <definedName name="IQ_CLASSA_OPTIONS_EXERCISED">"c2681"</definedName>
    <definedName name="IQ_CLASSA_OPTIONS_GRANTED">"c2680"</definedName>
    <definedName name="IQ_CLASSA_OPTIONS_STRIKE_PRICE_BEG_OS">"c5810"</definedName>
    <definedName name="IQ_CLASSA_OPTIONS_STRIKE_PRICE_CANCELLED">"c5812"</definedName>
    <definedName name="IQ_CLASSA_OPTIONS_STRIKE_PRICE_EXERCISABLE">"c5813"</definedName>
    <definedName name="IQ_CLASSA_OPTIONS_STRIKE_PRICE_EXERCISED">"c5811"</definedName>
    <definedName name="IQ_CLASSA_OPTIONS_STRIKE_PRICE_OS">"c2684"</definedName>
    <definedName name="IQ_CLASSA_OUTSTANDING_BS_DATE" hidden="1">"c1971"</definedName>
    <definedName name="IQ_CLASSA_OUTSTANDING_FILING_DATE" hidden="1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 hidden="1">"c174"</definedName>
    <definedName name="IQ_CLOSEPRICE_ADJ" hidden="1">"c2115"</definedName>
    <definedName name="IQ_CODE_QUALITY_PRICE_BID_ASK_RT">"BIDASKQUALITY"</definedName>
    <definedName name="IQ_CODE_QUALITY_PRICE_RT">"PRICEQUALITY"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>"c6202"</definedName>
    <definedName name="IQ_COMMON_APIC_REIT" hidden="1">"c188"</definedName>
    <definedName name="IQ_COMMON_APIC_UTI" hidden="1">"c189"</definedName>
    <definedName name="IQ_COMMON_DIV">"c3006"</definedName>
    <definedName name="IQ_COMMON_DIV_CF" hidden="1">"c190"</definedName>
    <definedName name="IQ_COMMON_EQUITY_10YR_ANN_CAGR">"c6060"</definedName>
    <definedName name="IQ_COMMON_EQUITY_10YR_ANN_GROWTH" hidden="1">"c191"</definedName>
    <definedName name="IQ_COMMON_EQUITY_1YR_ANN_GROWTH" hidden="1">"c192"</definedName>
    <definedName name="IQ_COMMON_EQUITY_2YR_ANN_CAGR">"c6061"</definedName>
    <definedName name="IQ_COMMON_EQUITY_2YR_ANN_GROWTH" hidden="1">"c193"</definedName>
    <definedName name="IQ_COMMON_EQUITY_3YR_ANN_CAGR">"c6062"</definedName>
    <definedName name="IQ_COMMON_EQUITY_3YR_ANN_GROWTH" hidden="1">"c194"</definedName>
    <definedName name="IQ_COMMON_EQUITY_5YR_ANN_CAGR">"c6063"</definedName>
    <definedName name="IQ_COMMON_EQUITY_5YR_ANN_GROWTH" hidden="1">"c195"</definedName>
    <definedName name="IQ_COMMON_EQUITY_7YR_ANN_CAGR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TRIBUTOR_CODE_RT">"CONTRIBUTOR"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>"c2495"</definedName>
    <definedName name="IQ_CP_PCT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>"c6205"</definedName>
    <definedName name="IQ_CURRENCY_GAIN_REIT" hidden="1">"c239"</definedName>
    <definedName name="IQ_CURRENCY_GAIN_UTI" hidden="1">"c240"</definedName>
    <definedName name="IQ_CURRENCY_RT">"ISOCURRENCY"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>"c6283"</definedName>
    <definedName name="IQ_CURRENT_PORT_DEBT_REIT" hidden="1">"c1570"</definedName>
    <definedName name="IQ_CURRENT_PORT_DEBT_UTI" hidden="1">"c1571"</definedName>
    <definedName name="IQ_CURRENT_PORT_FHLB_DEBT">"c5657"</definedName>
    <definedName name="IQ_CURRENT_PORT_LEASES" hidden="1">"c245"</definedName>
    <definedName name="IQ_CURRENT_PORT_PCT">"c2541"</definedName>
    <definedName name="IQ_CURRENT_RATIO" hidden="1">"c246"</definedName>
    <definedName name="IQ_CUSIP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>"c6206"</definedName>
    <definedName name="IQ_DA_CF_REIT" hidden="1">"c254"</definedName>
    <definedName name="IQ_DA_CF_UTI" hidden="1">"c255"</definedName>
    <definedName name="IQ_DA_EBITDA">"c5528"</definedName>
    <definedName name="IQ_DA_FIN" hidden="1">"c256"</definedName>
    <definedName name="IQ_DA_INS" hidden="1">"c257"</definedName>
    <definedName name="IQ_DA_RE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>"c6209"</definedName>
    <definedName name="IQ_DA_SUPPL_REIT" hidden="1">"c270"</definedName>
    <definedName name="IQ_DA_SUPPL_UTI" hidden="1">"c271"</definedName>
    <definedName name="IQ_DA_UTI" hidden="1">"c272"</definedName>
    <definedName name="IQ_DATED_DATE">"c2185"</definedName>
    <definedName name="IQ_DAY_COUNT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>"c2515"</definedName>
    <definedName name="IQ_DEBT_ADJ_PCT">"c2516"</definedName>
    <definedName name="IQ_DEBT_EQUITY_EST">"c4257"</definedName>
    <definedName name="IQ_DEBT_EQUITY_HIGH_EST">"c4258"</definedName>
    <definedName name="IQ_DEBT_EQUITY_LOW_EST">"c4259"</definedName>
    <definedName name="IQ_DEBT_EQUITY_MEDIAN_EST">"c4260"</definedName>
    <definedName name="IQ_DEBT_EQUITY_NUM_EST">"c4261"</definedName>
    <definedName name="IQ_DEBT_EQUITY_STDDEV_EST">"c4262"</definedName>
    <definedName name="IQ_DEBT_EQUIV_NET_PBO">"c2938"</definedName>
    <definedName name="IQ_DEBT_EQUIV_OPER_LEASE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>"c2652"</definedName>
    <definedName name="IQ_DEF_BENEFIT_INTEREST_COST_FOREIGN">"c2660"</definedName>
    <definedName name="IQ_DEF_BENEFIT_OTHER_COST" hidden="1">"c284"</definedName>
    <definedName name="IQ_DEF_BENEFIT_OTHER_COST_DOMESTIC">"c2654"</definedName>
    <definedName name="IQ_DEF_BENEFIT_OTHER_COST_FOREIGN">"c2662"</definedName>
    <definedName name="IQ_DEF_BENEFIT_ROA" hidden="1">"c285"</definedName>
    <definedName name="IQ_DEF_BENEFIT_ROA_DOMESTIC">"c2653"</definedName>
    <definedName name="IQ_DEF_BENEFIT_ROA_FOREIGN">"c2661"</definedName>
    <definedName name="IQ_DEF_BENEFIT_SERVICE_COST" hidden="1">"c286"</definedName>
    <definedName name="IQ_DEF_BENEFIT_SERVICE_COST_DOMESTIC">"c2651"</definedName>
    <definedName name="IQ_DEF_BENEFIT_SERVICE_COST_FOREIGN">"c2659"</definedName>
    <definedName name="IQ_DEF_BENEFIT_TOTAL_COST" hidden="1">"c287"</definedName>
    <definedName name="IQ_DEF_BENEFIT_TOTAL_COST_DOMESTIC">"c2655"</definedName>
    <definedName name="IQ_DEF_BENEFIT_TOTAL_COST_FOREIGN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>"c6210"</definedName>
    <definedName name="IQ_DEF_CHARGES_LT_REIT" hidden="1">"c297"</definedName>
    <definedName name="IQ_DEF_CHARGES_LT_UTI" hidden="1">"c298"</definedName>
    <definedName name="IQ_DEF_CHARGES_RE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>"c5436"</definedName>
    <definedName name="IQ_DIFF_LASTCLOSE_TARGET_PRICE_THOM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>"c4263"</definedName>
    <definedName name="IQ_DILUT_OUTSTANDING_CURRENT_HIGH_EST">"c4264"</definedName>
    <definedName name="IQ_DILUT_OUTSTANDING_CURRENT_LOW_EST">"c4265"</definedName>
    <definedName name="IQ_DILUT_OUTSTANDING_CURRENT_MEDIAN_EST">"c4266"</definedName>
    <definedName name="IQ_DILUT_OUTSTANDING_CURRENT_NUM_EST">"c4267"</definedName>
    <definedName name="IQ_DILUT_OUTSTANDING_CURRENT_STDDEV_EST">"c4268"</definedName>
    <definedName name="IQ_DILUT_WEIGHT" hidden="1">"c326"</definedName>
    <definedName name="IQ_DILUT_WEIGHT_EST">"c4269"</definedName>
    <definedName name="IQ_DILUT_WEIGHT_GUIDANCE">"c4270"</definedName>
    <definedName name="IQ_DILUT_WEIGHT_HIGH_EST">"c4271"</definedName>
    <definedName name="IQ_DILUT_WEIGHT_LOW_EST">"c4272"</definedName>
    <definedName name="IQ_DILUT_WEIGHT_MEDIAN_EST">"c4273"</definedName>
    <definedName name="IQ_DILUT_WEIGHT_NUM_EST">"c4274"</definedName>
    <definedName name="IQ_DILUT_WEIGHT_STDDEV_EST">"c4275"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>"c3002"</definedName>
    <definedName name="IQ_DISTRIBUTABLE_CASH_ACT_OR_EST">"c4278"</definedName>
    <definedName name="IQ_DISTRIBUTABLE_CASH_EST">"c4277"</definedName>
    <definedName name="IQ_DISTRIBUTABLE_CASH_GUIDANCE">"c4279"</definedName>
    <definedName name="IQ_DISTRIBUTABLE_CASH_HIGH_EST">"c4280"</definedName>
    <definedName name="IQ_DISTRIBUTABLE_CASH_HIGH_GUIDANCE">"c4198"</definedName>
    <definedName name="IQ_DISTRIBUTABLE_CASH_LOW_EST">"c4281"</definedName>
    <definedName name="IQ_DISTRIBUTABLE_CASH_LOW_GUIDANCE">"c4238"</definedName>
    <definedName name="IQ_DISTRIBUTABLE_CASH_MEDIAN_EST">"c4282"</definedName>
    <definedName name="IQ_DISTRIBUTABLE_CASH_NUM_EST">"c4283"</definedName>
    <definedName name="IQ_DISTRIBUTABLE_CASH_PAYOUT">"c3005"</definedName>
    <definedName name="IQ_DISTRIBUTABLE_CASH_SHARE">"c3003"</definedName>
    <definedName name="IQ_DISTRIBUTABLE_CASH_SHARE_ACT_OR_EST">"c4286"</definedName>
    <definedName name="IQ_DISTRIBUTABLE_CASH_SHARE_EST">"c4285"</definedName>
    <definedName name="IQ_DISTRIBUTABLE_CASH_SHARE_GUIDANCE">"c4287"</definedName>
    <definedName name="IQ_DISTRIBUTABLE_CASH_SHARE_HIGH_EST">"c4288"</definedName>
    <definedName name="IQ_DISTRIBUTABLE_CASH_SHARE_HIGH_GUIDANCE">"c4199"</definedName>
    <definedName name="IQ_DISTRIBUTABLE_CASH_SHARE_LOW_EST">"c4289"</definedName>
    <definedName name="IQ_DISTRIBUTABLE_CASH_SHARE_LOW_GUIDANCE">"c4239"</definedName>
    <definedName name="IQ_DISTRIBUTABLE_CASH_SHARE_MEDIAN_EST">"c4290"</definedName>
    <definedName name="IQ_DISTRIBUTABLE_CASH_SHARE_NUM_EST">"c4291"</definedName>
    <definedName name="IQ_DISTRIBUTABLE_CASH_SHARE_STDDEV_EST">"c4292"</definedName>
    <definedName name="IQ_DISTRIBUTABLE_CASH_STDDEV_EST">"c4294"</definedName>
    <definedName name="IQ_DIV_AMOUNT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>"c4296"</definedName>
    <definedName name="IQ_DIVIDEND_HIGH_EST">"c4297"</definedName>
    <definedName name="IQ_DIVIDEND_LOW_EST">"c4298"</definedName>
    <definedName name="IQ_DIVIDEND_MEDIAN_EST">"c4299"</definedName>
    <definedName name="IQ_DIVIDEND_NUM_EST">"c4300"</definedName>
    <definedName name="IQ_DIVIDEND_STDDEV_EST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>"c6032"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CAGR">"c6065"</definedName>
    <definedName name="IQ_DPS_10YR_ANN_GROWTH" hidden="1">"c337"</definedName>
    <definedName name="IQ_DPS_1YR_ANN_GROWTH" hidden="1">"c338"</definedName>
    <definedName name="IQ_DPS_2YR_ANN_CAGR">"c6066"</definedName>
    <definedName name="IQ_DPS_2YR_ANN_GROWTH" hidden="1">"c339"</definedName>
    <definedName name="IQ_DPS_3YR_ANN_CAGR">"c6067"</definedName>
    <definedName name="IQ_DPS_3YR_ANN_GROWTH" hidden="1">"c340"</definedName>
    <definedName name="IQ_DPS_5YR_ANN_CAGR">"c6068"</definedName>
    <definedName name="IQ_DPS_5YR_ANN_GROWTH" hidden="1">"c341"</definedName>
    <definedName name="IQ_DPS_7YR_ANN_CAGR">"c6069"</definedName>
    <definedName name="IQ_DPS_7YR_ANN_GROWTH" hidden="1">"c342"</definedName>
    <definedName name="IQ_DPS_ACT_OR_EST">"c2218"</definedName>
    <definedName name="IQ_DPS_ACT_OR_EST_REUT">"c5464"</definedName>
    <definedName name="IQ_DPS_ACT_OR_EST_THOM">"c5302"</definedName>
    <definedName name="IQ_DPS_EST">"c1674"</definedName>
    <definedName name="IQ_DPS_EST_BOTTOM_UP">"c5493"</definedName>
    <definedName name="IQ_DPS_EST_BOTTOM_UP_REUT">"c5501"</definedName>
    <definedName name="IQ_DPS_EST_REUT">"c3851"</definedName>
    <definedName name="IQ_DPS_EST_THOM">"c4013"</definedName>
    <definedName name="IQ_DPS_GUIDANCE">"c4302"</definedName>
    <definedName name="IQ_DPS_HIGH_EST">"c1676"</definedName>
    <definedName name="IQ_DPS_HIGH_EST_REUT">"c3853"</definedName>
    <definedName name="IQ_DPS_HIGH_EST_THOM">"c4015"</definedName>
    <definedName name="IQ_DPS_HIGH_GUIDANCE">"c4168"</definedName>
    <definedName name="IQ_DPS_LOW_EST">"c1677"</definedName>
    <definedName name="IQ_DPS_LOW_EST_REUT">"c3854"</definedName>
    <definedName name="IQ_DPS_LOW_EST_THOM">"c4016"</definedName>
    <definedName name="IQ_DPS_LOW_GUIDANCE">"c4208"</definedName>
    <definedName name="IQ_DPS_MEDIAN_EST">"c1675"</definedName>
    <definedName name="IQ_DPS_MEDIAN_EST_REUT">"c3852"</definedName>
    <definedName name="IQ_DPS_MEDIAN_EST_THOM">"c4014"</definedName>
    <definedName name="IQ_DPS_NUM_EST">"c1678"</definedName>
    <definedName name="IQ_DPS_NUM_EST_REUT">"c3855"</definedName>
    <definedName name="IQ_DPS_NUM_EST_THOM">"c4017"</definedName>
    <definedName name="IQ_DPS_STDDEV_EST">"c1679"</definedName>
    <definedName name="IQ_DPS_STDDEV_EST_REUT">"c3856"</definedName>
    <definedName name="IQ_DPS_STDDEV_EST_THOM">"c4018"</definedName>
    <definedName name="IQ_DURATION">"c2181"</definedName>
    <definedName name="IQ_EARNING_ASSET_YIELD" hidden="1">"c343"</definedName>
    <definedName name="IQ_EARNING_CO" hidden="1">"c344"</definedName>
    <definedName name="IQ_EARNING_CO_10YR_ANN_CAGR">"c6070"</definedName>
    <definedName name="IQ_EARNING_CO_10YR_ANN_GROWTH" hidden="1">"c345"</definedName>
    <definedName name="IQ_EARNING_CO_1YR_ANN_GROWTH" hidden="1">"c346"</definedName>
    <definedName name="IQ_EARNING_CO_2YR_ANN_CAGR">"c6071"</definedName>
    <definedName name="IQ_EARNING_CO_2YR_ANN_GROWTH" hidden="1">"c347"</definedName>
    <definedName name="IQ_EARNING_CO_3YR_ANN_CAGR">"c6072"</definedName>
    <definedName name="IQ_EARNING_CO_3YR_ANN_GROWTH" hidden="1">"c348"</definedName>
    <definedName name="IQ_EARNING_CO_5YR_ANN_CAGR">"c6073"</definedName>
    <definedName name="IQ_EARNING_CO_5YR_ANN_GROWTH" hidden="1">"c349"</definedName>
    <definedName name="IQ_EARNING_CO_7YR_ANN_CAGR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>"c5314"</definedName>
    <definedName name="IQ_EARNINGS_ANNOUNCE_DATE_THOM">"c5093"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>"c6075"</definedName>
    <definedName name="IQ_EBIT_10YR_ANN_GROWTH" hidden="1">"c353"</definedName>
    <definedName name="IQ_EBIT_1YR_ANN_GROWTH" hidden="1">"c354"</definedName>
    <definedName name="IQ_EBIT_2YR_ANN_CAGR">"c6076"</definedName>
    <definedName name="IQ_EBIT_2YR_ANN_GROWTH" hidden="1">"c355"</definedName>
    <definedName name="IQ_EBIT_3YR_ANN_CAGR">"c6077"</definedName>
    <definedName name="IQ_EBIT_3YR_ANN_GROWTH" hidden="1">"c356"</definedName>
    <definedName name="IQ_EBIT_5YR_ANN_CAGR">"c6078"</definedName>
    <definedName name="IQ_EBIT_5YR_ANN_GROWTH" hidden="1">"c357"</definedName>
    <definedName name="IQ_EBIT_7YR_ANN_CAGR">"c6079"</definedName>
    <definedName name="IQ_EBIT_7YR_ANN_GROWTH" hidden="1">"c358"</definedName>
    <definedName name="IQ_EBIT_ACT_OR_EST">"c2219"</definedName>
    <definedName name="IQ_EBIT_ACT_OR_EST_REUT">"c5465"</definedName>
    <definedName name="IQ_EBIT_ACT_OR_EST_THOM">"c5303"</definedName>
    <definedName name="IQ_EBIT_EQ_INC">"c3498"</definedName>
    <definedName name="IQ_EBIT_EQ_INC_EXCL_SBC">"c3502"</definedName>
    <definedName name="IQ_EBIT_EST">"c1681"</definedName>
    <definedName name="IQ_EBIT_EST_REUT">"c5333"</definedName>
    <definedName name="IQ_EBIT_EST_THOM">"c5105"</definedName>
    <definedName name="IQ_EBIT_EXCL_SBC">"c3082"</definedName>
    <definedName name="IQ_EBIT_GROWTH_1" hidden="1">"IQ_EBIT_GROWTH_1"</definedName>
    <definedName name="IQ_EBIT_GROWTH_2" hidden="1">"IQ_EBIT_GROWTH_2"</definedName>
    <definedName name="IQ_EBIT_GUIDANCE">"c4303"</definedName>
    <definedName name="IQ_EBIT_GW_ACT_OR_EST">"c4306"</definedName>
    <definedName name="IQ_EBIT_GW_EST">"c4305"</definedName>
    <definedName name="IQ_EBIT_GW_GUIDANCE">"c4307"</definedName>
    <definedName name="IQ_EBIT_GW_HIGH_EST">"c4308"</definedName>
    <definedName name="IQ_EBIT_GW_HIGH_GUIDANCE">"c4171"</definedName>
    <definedName name="IQ_EBIT_GW_LOW_EST">"c4309"</definedName>
    <definedName name="IQ_EBIT_GW_LOW_GUIDANCE">"c4211"</definedName>
    <definedName name="IQ_EBIT_GW_MEDIAN_EST">"c4310"</definedName>
    <definedName name="IQ_EBIT_GW_NUM_EST">"c4311"</definedName>
    <definedName name="IQ_EBIT_GW_STDDEV_EST">"c4312"</definedName>
    <definedName name="IQ_EBIT_HIGH_EST">"c1683"</definedName>
    <definedName name="IQ_EBIT_HIGH_EST_REUT">"c5335"</definedName>
    <definedName name="IQ_EBIT_HIGH_EST_THOM">"c5107"</definedName>
    <definedName name="IQ_EBIT_HIGH_GUIDANCE">"c4172"</definedName>
    <definedName name="IQ_EBIT_INT" hidden="1">"c360"</definedName>
    <definedName name="IQ_EBIT_LOW_EST">"c1684"</definedName>
    <definedName name="IQ_EBIT_LOW_EST_REUT">"c5336"</definedName>
    <definedName name="IQ_EBIT_LOW_EST_THOM">"c5108"</definedName>
    <definedName name="IQ_EBIT_LOW_GUIDANCE">"c4212"</definedName>
    <definedName name="IQ_EBIT_MARGIN" hidden="1">"c359"</definedName>
    <definedName name="IQ_EBIT_MEDIAN_EST">"c1682"</definedName>
    <definedName name="IQ_EBIT_MEDIAN_EST_REUT">"c5334"</definedName>
    <definedName name="IQ_EBIT_MEDIAN_EST_THOM">"c5106"</definedName>
    <definedName name="IQ_EBIT_NUM_EST">"c1685"</definedName>
    <definedName name="IQ_EBIT_NUM_EST_REUT">"c5337"</definedName>
    <definedName name="IQ_EBIT_NUM_EST_THOM">"c5109"</definedName>
    <definedName name="IQ_EBIT_OVER_IE" hidden="1">"c1369"</definedName>
    <definedName name="IQ_EBIT_SBC_ACT_OR_EST">"c4316"</definedName>
    <definedName name="IQ_EBIT_SBC_EST">"c4315"</definedName>
    <definedName name="IQ_EBIT_SBC_GUIDANCE">"c4317"</definedName>
    <definedName name="IQ_EBIT_SBC_GW_ACT_OR_EST">"c4320"</definedName>
    <definedName name="IQ_EBIT_SBC_GW_EST">"c4319"</definedName>
    <definedName name="IQ_EBIT_SBC_GW_GUIDANCE">"c4321"</definedName>
    <definedName name="IQ_EBIT_SBC_GW_HIGH_EST">"c4322"</definedName>
    <definedName name="IQ_EBIT_SBC_GW_HIGH_GUIDANCE">"c4193"</definedName>
    <definedName name="IQ_EBIT_SBC_GW_LOW_EST">"c4323"</definedName>
    <definedName name="IQ_EBIT_SBC_GW_LOW_GUIDANCE">"c4233"</definedName>
    <definedName name="IQ_EBIT_SBC_GW_MEDIAN_EST">"c4324"</definedName>
    <definedName name="IQ_EBIT_SBC_GW_NUM_EST">"c4325"</definedName>
    <definedName name="IQ_EBIT_SBC_GW_STDDEV_EST">"c4326"</definedName>
    <definedName name="IQ_EBIT_SBC_HIGH_EST">"c4328"</definedName>
    <definedName name="IQ_EBIT_SBC_HIGH_GUIDANCE">"c4192"</definedName>
    <definedName name="IQ_EBIT_SBC_LOW_EST">"c4329"</definedName>
    <definedName name="IQ_EBIT_SBC_LOW_GUIDANCE">"c4232"</definedName>
    <definedName name="IQ_EBIT_SBC_MEDIAN_EST">"c4330"</definedName>
    <definedName name="IQ_EBIT_SBC_NUM_EST">"c4331"</definedName>
    <definedName name="IQ_EBIT_SBC_STDDEV_EST">"c4332"</definedName>
    <definedName name="IQ_EBIT_STDDEV_EST">"c1686"</definedName>
    <definedName name="IQ_EBIT_STDDEV_EST_REUT">"c5338"</definedName>
    <definedName name="IQ_EBIT_STDDEV_EST_THOM">"c5110"</definedName>
    <definedName name="IQ_EBITA" hidden="1">"c1910"</definedName>
    <definedName name="IQ_EBITA_10YR_ANN_CAGR">"c6184"</definedName>
    <definedName name="IQ_EBITA_10YR_ANN_GROWTH" hidden="1">"c1954"</definedName>
    <definedName name="IQ_EBITA_1YR_ANN_GROWTH" hidden="1">"c1949"</definedName>
    <definedName name="IQ_EBITA_2YR_ANN_CAGR">"c6180"</definedName>
    <definedName name="IQ_EBITA_2YR_ANN_GROWTH" hidden="1">"c1950"</definedName>
    <definedName name="IQ_EBITA_3YR_ANN_CAGR">"c6181"</definedName>
    <definedName name="IQ_EBITA_3YR_ANN_GROWTH" hidden="1">"c1951"</definedName>
    <definedName name="IQ_EBITA_5YR_ANN_CAGR">"c6182"</definedName>
    <definedName name="IQ_EBITA_5YR_ANN_GROWTH" hidden="1">"c1952"</definedName>
    <definedName name="IQ_EBITA_7YR_ANN_CAGR">"c6183"</definedName>
    <definedName name="IQ_EBITA_7YR_ANN_GROWTH" hidden="1">"c1953"</definedName>
    <definedName name="IQ_EBITA_EQ_INC">"c3497"</definedName>
    <definedName name="IQ_EBITA_EQ_INC_EXCL_SBC">"c3501"</definedName>
    <definedName name="IQ_EBITA_EXCL_SBC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>"c6080"</definedName>
    <definedName name="IQ_EBITDA_10YR_ANN_GROWTH" hidden="1">"c362"</definedName>
    <definedName name="IQ_EBITDA_1YR_ANN_GROWTH" hidden="1">"c363"</definedName>
    <definedName name="IQ_EBITDA_2YR_ANN_CAGR">"c6081"</definedName>
    <definedName name="IQ_EBITDA_2YR_ANN_GROWTH" hidden="1">"c364"</definedName>
    <definedName name="IQ_EBITDA_3YR_ANN_CAGR">"c6082"</definedName>
    <definedName name="IQ_EBITDA_3YR_ANN_GROWTH" hidden="1">"c365"</definedName>
    <definedName name="IQ_EBITDA_5YR_ANN_CAGR">"c6083"</definedName>
    <definedName name="IQ_EBITDA_5YR_ANN_GROWTH" hidden="1">"c366"</definedName>
    <definedName name="IQ_EBITDA_7YR_ANN_CAGR">"c6084"</definedName>
    <definedName name="IQ_EBITDA_7YR_ANN_GROWTH" hidden="1">"c367"</definedName>
    <definedName name="IQ_EBITDA_ACT_OR_EST">"c2215"</definedName>
    <definedName name="IQ_EBITDA_ACT_OR_EST_REUT">"c5462"</definedName>
    <definedName name="IQ_EBITDA_ACT_OR_EST_THOM">"c5300"</definedName>
    <definedName name="IQ_EBITDA_CAPEX_INT" hidden="1">"c368"</definedName>
    <definedName name="IQ_EBITDA_CAPEX_OVER_TOTAL_IE" hidden="1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ST_THOM">"c3658"</definedName>
    <definedName name="IQ_EBITDA_EXCL_SBC">"c3081"</definedName>
    <definedName name="IQ_EBITDA_GROWTH_1" hidden="1">"IQ_EBITDA_GROWTH_1"</definedName>
    <definedName name="IQ_EBITDA_GROWTH_2" hidden="1">"IQ_EBITDA_GROWTH_2"</definedName>
    <definedName name="IQ_EBITDA_GUIDANCE">"c4334"</definedName>
    <definedName name="IQ_EBITDA_HIGH_EST">"c370"</definedName>
    <definedName name="IQ_EBITDA_HIGH_EST_REUT">"c3642"</definedName>
    <definedName name="IQ_EBITDA_HIGH_EST_THOM">"c3660"</definedName>
    <definedName name="IQ_EBITDA_HIGH_GUIDANCE">"c4170"</definedName>
    <definedName name="IQ_EBITDA_INT" hidden="1">"c373"</definedName>
    <definedName name="IQ_EBITDA_LOW_EST">"c371"</definedName>
    <definedName name="IQ_EBITDA_LOW_EST_REUT">"c3643"</definedName>
    <definedName name="IQ_EBITDA_LOW_EST_THOM">"c3661"</definedName>
    <definedName name="IQ_EBITDA_LOW_GUIDANCE">"c4210"</definedName>
    <definedName name="IQ_EBITDA_MARGIN" hidden="1">"c372"</definedName>
    <definedName name="IQ_EBITDA_MEDIAN_EST">"c1663"</definedName>
    <definedName name="IQ_EBITDA_MEDIAN_EST_REUT">"c3641"</definedName>
    <definedName name="IQ_EBITDA_MEDIAN_EST_THOM">"c3659"</definedName>
    <definedName name="IQ_EBITDA_NUM_EST">"c374"</definedName>
    <definedName name="IQ_EBITDA_NUM_EST_REUT">"c3644"</definedName>
    <definedName name="IQ_EBITDA_NUM_EST_THOM">"c3662"</definedName>
    <definedName name="IQ_EBITDA_OVER_TOTAL_IE" hidden="1">"c1371"</definedName>
    <definedName name="IQ_EBITDA_SBC_ACT_OR_EST">"c4337"</definedName>
    <definedName name="IQ_EBITDA_SBC_EST">"c4336"</definedName>
    <definedName name="IQ_EBITDA_SBC_GUIDANCE">"c4338"</definedName>
    <definedName name="IQ_EBITDA_SBC_HIGH_EST">"c4339"</definedName>
    <definedName name="IQ_EBITDA_SBC_HIGH_GUIDANCE">"c4194"</definedName>
    <definedName name="IQ_EBITDA_SBC_LOW_EST">"c4340"</definedName>
    <definedName name="IQ_EBITDA_SBC_LOW_GUIDANCE">"c4234"</definedName>
    <definedName name="IQ_EBITDA_SBC_MEDIAN_EST">"c4341"</definedName>
    <definedName name="IQ_EBITDA_SBC_NUM_EST">"c4342"</definedName>
    <definedName name="IQ_EBITDA_SBC_STDDEV_EST">"c4343"</definedName>
    <definedName name="IQ_EBITDA_STDDEV_EST">"c375"</definedName>
    <definedName name="IQ_EBITDA_STDDEV_EST_REUT">"c3645"</definedName>
    <definedName name="IQ_EBITDA_STDDEV_EST_THOM">"c3663"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>"c4345"</definedName>
    <definedName name="IQ_EBT_GAAP_HIGH_GUIDANCE">"c4174"</definedName>
    <definedName name="IQ_EBT_GAAP_LOW_GUIDANCE">"c4214"</definedName>
    <definedName name="IQ_EBT_GUIDANCE">"c4346"</definedName>
    <definedName name="IQ_EBT_GW_GUIDANCE">"c4347"</definedName>
    <definedName name="IQ_EBT_GW_HIGH_GUIDANCE">"c4175"</definedName>
    <definedName name="IQ_EBT_GW_LOW_GUIDANCE">"c4215"</definedName>
    <definedName name="IQ_EBT_HIGH_GUIDANCE">"c4173"</definedName>
    <definedName name="IQ_EBT_INCL_MARGIN" hidden="1">"c387"</definedName>
    <definedName name="IQ_EBT_INS" hidden="1">"c388"</definedName>
    <definedName name="IQ_EBT_LOW_GUIDANCE">"c4213"</definedName>
    <definedName name="IQ_EBT_RE">"c6215"</definedName>
    <definedName name="IQ_EBT_REIT" hidden="1">"c389"</definedName>
    <definedName name="IQ_EBT_SBC_ACT_OR_EST">"c4350"</definedName>
    <definedName name="IQ_EBT_SBC_EST">"c4349"</definedName>
    <definedName name="IQ_EBT_SBC_GUIDANCE">"c4351"</definedName>
    <definedName name="IQ_EBT_SBC_GW_ACT_OR_EST">"c4354"</definedName>
    <definedName name="IQ_EBT_SBC_GW_EST">"c4353"</definedName>
    <definedName name="IQ_EBT_SBC_GW_GUIDANCE">"c4355"</definedName>
    <definedName name="IQ_EBT_SBC_GW_HIGH_EST">"c4356"</definedName>
    <definedName name="IQ_EBT_SBC_GW_HIGH_GUIDANCE">"c4191"</definedName>
    <definedName name="IQ_EBT_SBC_GW_LOW_EST">"c4357"</definedName>
    <definedName name="IQ_EBT_SBC_GW_LOW_GUIDANCE">"c4231"</definedName>
    <definedName name="IQ_EBT_SBC_GW_MEDIAN_EST">"c4358"</definedName>
    <definedName name="IQ_EBT_SBC_GW_NUM_EST">"c4359"</definedName>
    <definedName name="IQ_EBT_SBC_GW_STDDEV_EST">"c4360"</definedName>
    <definedName name="IQ_EBT_SBC_HIGH_EST">"c4362"</definedName>
    <definedName name="IQ_EBT_SBC_HIGH_GUIDANCE">"c4190"</definedName>
    <definedName name="IQ_EBT_SBC_LOW_EST">"c4363"</definedName>
    <definedName name="IQ_EBT_SBC_LOW_GUIDANCE">"c4230"</definedName>
    <definedName name="IQ_EBT_SBC_MEDIAN_EST">"c4364"</definedName>
    <definedName name="IQ_EBT_SBC_NUM_EST">"c4365"</definedName>
    <definedName name="IQ_EBT_SBC_STDDEV_EST">"c4366"</definedName>
    <definedName name="IQ_EBT_UTI" hidden="1">"c390"</definedName>
    <definedName name="IQ_ECS_AUTHORIZED_SHARES">"c5583"</definedName>
    <definedName name="IQ_ECS_AUTHORIZED_SHARES_ABS">"c5597"</definedName>
    <definedName name="IQ_ECS_CONVERT_FACTOR">"c5581"</definedName>
    <definedName name="IQ_ECS_CONVERT_FACTOR_ABS">"c5595"</definedName>
    <definedName name="IQ_ECS_CONVERT_INTO">"c5580"</definedName>
    <definedName name="IQ_ECS_CONVERT_INTO_ABS">"c5594"</definedName>
    <definedName name="IQ_ECS_CONVERT_TYPE">"c5579"</definedName>
    <definedName name="IQ_ECS_CONVERT_TYPE_ABS">"c5593"</definedName>
    <definedName name="IQ_ECS_INACTIVE_DATE">"c5576"</definedName>
    <definedName name="IQ_ECS_INACTIVE_DATE_ABS">"c5590"</definedName>
    <definedName name="IQ_ECS_NAME">"c5571"</definedName>
    <definedName name="IQ_ECS_NAME_ABS">"c5585"</definedName>
    <definedName name="IQ_ECS_NUM_SHAREHOLDERS">"c5584"</definedName>
    <definedName name="IQ_ECS_NUM_SHAREHOLDERS_ABS">"c5598"</definedName>
    <definedName name="IQ_ECS_PAR_VALUE">"c5577"</definedName>
    <definedName name="IQ_ECS_PAR_VALUE_ABS">"c5591"</definedName>
    <definedName name="IQ_ECS_PAR_VALUE_CURRENCY">"c5578"</definedName>
    <definedName name="IQ_ECS_PAR_VALUE_CURRENCY_ABS">"c5592"</definedName>
    <definedName name="IQ_ECS_SHARES_OUT_BS_DATE">"c5572"</definedName>
    <definedName name="IQ_ECS_SHARES_OUT_BS_DATE_ABS">"c5586"</definedName>
    <definedName name="IQ_ECS_SHARES_OUT_FILING_DATE">"c5573"</definedName>
    <definedName name="IQ_ECS_SHARES_OUT_FILING_DATE_ABS">"c5587"</definedName>
    <definedName name="IQ_ECS_START_DATE">"c5575"</definedName>
    <definedName name="IQ_ECS_START_DATE_ABS">"c5589"</definedName>
    <definedName name="IQ_ECS_TYPE">"c5574"</definedName>
    <definedName name="IQ_ECS_TYPE_ABS">"c5588"</definedName>
    <definedName name="IQ_ECS_VOTING">"c5582"</definedName>
    <definedName name="IQ_ECS_VOTING_ABS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>"c6085"</definedName>
    <definedName name="IQ_EPS_10YR_ANN_GROWTH" hidden="1">"c393"</definedName>
    <definedName name="IQ_EPS_1YR_ANN_GROWTH" hidden="1">"c394"</definedName>
    <definedName name="IQ_EPS_2YR_ANN_CAGR">"c6086"</definedName>
    <definedName name="IQ_EPS_2YR_ANN_GROWTH" hidden="1">"c395"</definedName>
    <definedName name="IQ_EPS_3YR_ANN_CAGR">"c6087"</definedName>
    <definedName name="IQ_EPS_3YR_ANN_GROWTH" hidden="1">"c396"</definedName>
    <definedName name="IQ_EPS_5YR_ANN_CAGR">"c6088"</definedName>
    <definedName name="IQ_EPS_5YR_ANN_GROWTH" hidden="1">"c397"</definedName>
    <definedName name="IQ_EPS_7YR_ANN_CAGR">"c6089"</definedName>
    <definedName name="IQ_EPS_7YR_ANN_GROWTH" hidden="1">"c398"</definedName>
    <definedName name="IQ_EPS_ACT_OR_EST" hidden="1">"c2213"</definedName>
    <definedName name="IQ_EPS_ACT_OR_EST_REUT">"c5460"</definedName>
    <definedName name="IQ_EPS_ACT_OR_EST_THOM">"c5298"</definedName>
    <definedName name="IQ_EPS_EST" hidden="1">"c399"</definedName>
    <definedName name="IQ_EPS_EST_1" hidden="1">"IQ_EPS_EST_1"</definedName>
    <definedName name="IQ_EPS_EST_BOTTOM_UP">"c5489"</definedName>
    <definedName name="IQ_EPS_EST_BOTTOM_UP_REUT">"c5497"</definedName>
    <definedName name="IQ_EPS_EST_BOTTOM_UP_THOM">"c5647"</definedName>
    <definedName name="IQ_EPS_EST_REUT">"c5453"</definedName>
    <definedName name="IQ_EPS_EST_THOM">"c5290"</definedName>
    <definedName name="IQ_EPS_EXCL_GUIDANCE">"c4368"</definedName>
    <definedName name="IQ_EPS_EXCL_HIGH_GUIDANCE">"c4369"</definedName>
    <definedName name="IQ_EPS_EXCL_LOW_GUIDANCE">"c4204"</definedName>
    <definedName name="IQ_EPS_GAAP_GUIDANCE">"c4370"</definedName>
    <definedName name="IQ_EPS_GAAP_HIGH_GUIDANCE">"c4371"</definedName>
    <definedName name="IQ_EPS_GAAP_LOW_GUIDANCE">"c4205"</definedName>
    <definedName name="IQ_EPS_GW_ACT_OR_EST">"c2223"</definedName>
    <definedName name="IQ_EPS_GW_ACT_OR_EST_REUT">"c5469"</definedName>
    <definedName name="IQ_EPS_GW_EST">"c1737"</definedName>
    <definedName name="IQ_EPS_GW_EST_BOTTOM_UP">"c5491"</definedName>
    <definedName name="IQ_EPS_GW_EST_BOTTOM_UP_REUT">"c5499"</definedName>
    <definedName name="IQ_EPS_GW_EST_REUT">"c5389"</definedName>
    <definedName name="IQ_EPS_GW_EST_THOM">"c5133"</definedName>
    <definedName name="IQ_EPS_GW_GUIDANCE">"c4372"</definedName>
    <definedName name="IQ_EPS_GW_HIGH_EST">"c1739"</definedName>
    <definedName name="IQ_EPS_GW_HIGH_EST_REUT">"c5391"</definedName>
    <definedName name="IQ_EPS_GW_HIGH_EST_THOM">"c5135"</definedName>
    <definedName name="IQ_EPS_GW_HIGH_GUIDANCE">"c4373"</definedName>
    <definedName name="IQ_EPS_GW_LOW_EST">"c1740"</definedName>
    <definedName name="IQ_EPS_GW_LOW_EST_REUT">"c5392"</definedName>
    <definedName name="IQ_EPS_GW_LOW_EST_THOM">"c5136"</definedName>
    <definedName name="IQ_EPS_GW_LOW_GUIDANCE">"c4206"</definedName>
    <definedName name="IQ_EPS_GW_MEDIAN_EST">"c1738"</definedName>
    <definedName name="IQ_EPS_GW_MEDIAN_EST_REUT">"c5390"</definedName>
    <definedName name="IQ_EPS_GW_MEDIAN_EST_THOM">"c5134"</definedName>
    <definedName name="IQ_EPS_GW_NUM_EST">"c1741"</definedName>
    <definedName name="IQ_EPS_GW_NUM_EST_REUT">"c5393"</definedName>
    <definedName name="IQ_EPS_GW_NUM_EST_THOM">"c5137"</definedName>
    <definedName name="IQ_EPS_GW_STDDEV_EST">"c1742"</definedName>
    <definedName name="IQ_EPS_GW_STDDEV_EST_REUT">"c5394"</definedName>
    <definedName name="IQ_EPS_GW_STDDEV_EST_THOM">"c5138"</definedName>
    <definedName name="IQ_EPS_HIGH_EST" hidden="1">"c400"</definedName>
    <definedName name="IQ_EPS_HIGH_EST_REUT">"c5454"</definedName>
    <definedName name="IQ_EPS_HIGH_EST_THOM">"c5291"</definedName>
    <definedName name="IQ_EPS_LOW_EST" hidden="1">"c401"</definedName>
    <definedName name="IQ_EPS_LOW_EST_REUT">"c5455"</definedName>
    <definedName name="IQ_EPS_LOW_EST_THOM">"c5292"</definedName>
    <definedName name="IQ_EPS_MEDIAN_EST" hidden="1">"c1661"</definedName>
    <definedName name="IQ_EPS_MEDIAN_EST_REUT">"c5456"</definedName>
    <definedName name="IQ_EPS_MEDIAN_EST_THOM">"c5293"</definedName>
    <definedName name="IQ_EPS_NORM" hidden="1">"c1902"</definedName>
    <definedName name="IQ_EPS_NORM_EST">"c2226"</definedName>
    <definedName name="IQ_EPS_NORM_EST_BOTTOM_UP">"c5490"</definedName>
    <definedName name="IQ_EPS_NORM_EST_BOTTOM_UP_REUT">"c5498"</definedName>
    <definedName name="IQ_EPS_NORM_EST_REUT">"c5326"</definedName>
    <definedName name="IQ_EPS_NORM_HIGH_EST">"c2228"</definedName>
    <definedName name="IQ_EPS_NORM_HIGH_EST_REUT">"c5328"</definedName>
    <definedName name="IQ_EPS_NORM_LOW_EST">"c2229"</definedName>
    <definedName name="IQ_EPS_NORM_LOW_EST_REUT">"c5329"</definedName>
    <definedName name="IQ_EPS_NORM_MEDIAN_EST">"c2227"</definedName>
    <definedName name="IQ_EPS_NORM_MEDIAN_EST_REUT">"c5327"</definedName>
    <definedName name="IQ_EPS_NORM_NUM_EST">"c2230"</definedName>
    <definedName name="IQ_EPS_NORM_NUM_EST_REUT">"c5330"</definedName>
    <definedName name="IQ_EPS_NORM_STDDEV_EST">"c2231"</definedName>
    <definedName name="IQ_EPS_NORM_STDDEV_EST_REUT">"c5331"</definedName>
    <definedName name="IQ_EPS_NUM_EST" hidden="1">"c402"</definedName>
    <definedName name="IQ_EPS_NUM_EST_REUT">"c5451"</definedName>
    <definedName name="IQ_EPS_NUM_EST_THOM">"c5288"</definedName>
    <definedName name="IQ_EPS_REPORT_ACT_OR_EST">"c2224"</definedName>
    <definedName name="IQ_EPS_REPORT_ACT_OR_EST_REUT">"c5470"</definedName>
    <definedName name="IQ_EPS_REPORT_ACT_OR_EST_THOM">"c5307"</definedName>
    <definedName name="IQ_EPS_REPORTED_EST">"c1744"</definedName>
    <definedName name="IQ_EPS_REPORTED_EST_BOTTOM_UP">"c5492"</definedName>
    <definedName name="IQ_EPS_REPORTED_EST_BOTTOM_UP_REUT">"c5500"</definedName>
    <definedName name="IQ_EPS_REPORTED_EST_REUT">"c5396"</definedName>
    <definedName name="IQ_EPS_REPORTED_EST_THOM">"c5140"</definedName>
    <definedName name="IQ_EPS_REPORTED_HIGH_EST">"c1746"</definedName>
    <definedName name="IQ_EPS_REPORTED_HIGH_EST_REUT">"c5398"</definedName>
    <definedName name="IQ_EPS_REPORTED_HIGH_EST_THOM">"c5142"</definedName>
    <definedName name="IQ_EPS_REPORTED_LOW_EST">"c1747"</definedName>
    <definedName name="IQ_EPS_REPORTED_LOW_EST_REUT">"c5399"</definedName>
    <definedName name="IQ_EPS_REPORTED_LOW_EST_THOM">"c5143"</definedName>
    <definedName name="IQ_EPS_REPORTED_MEDIAN_EST">"c1745"</definedName>
    <definedName name="IQ_EPS_REPORTED_MEDIAN_EST_REUT">"c5397"</definedName>
    <definedName name="IQ_EPS_REPORTED_MEDIAN_EST_THOM">"c5141"</definedName>
    <definedName name="IQ_EPS_REPORTED_NUM_EST">"c1748"</definedName>
    <definedName name="IQ_EPS_REPORTED_NUM_EST_REUT">"c5400"</definedName>
    <definedName name="IQ_EPS_REPORTED_NUM_EST_THOM">"c5144"</definedName>
    <definedName name="IQ_EPS_REPORTED_STDDEV_EST">"c1749"</definedName>
    <definedName name="IQ_EPS_REPORTED_STDDEV_EST_REUT">"c5401"</definedName>
    <definedName name="IQ_EPS_REPORTED_STDDEV_EST_THOM">"c5145"</definedName>
    <definedName name="IQ_EPS_SBC_ACT_OR_EST">"c4376"</definedName>
    <definedName name="IQ_EPS_SBC_EST">"c4375"</definedName>
    <definedName name="IQ_EPS_SBC_GUIDANCE">"c4377"</definedName>
    <definedName name="IQ_EPS_SBC_GW_ACT_OR_EST">"c4380"</definedName>
    <definedName name="IQ_EPS_SBC_GW_EST">"c4379"</definedName>
    <definedName name="IQ_EPS_SBC_GW_GUIDANCE">"c4381"</definedName>
    <definedName name="IQ_EPS_SBC_GW_HIGH_EST">"c4382"</definedName>
    <definedName name="IQ_EPS_SBC_GW_HIGH_GUIDANCE">"c4189"</definedName>
    <definedName name="IQ_EPS_SBC_GW_LOW_EST">"c4383"</definedName>
    <definedName name="IQ_EPS_SBC_GW_LOW_GUIDANCE">"c4229"</definedName>
    <definedName name="IQ_EPS_SBC_GW_MEDIAN_EST">"c4384"</definedName>
    <definedName name="IQ_EPS_SBC_GW_NUM_EST">"c4385"</definedName>
    <definedName name="IQ_EPS_SBC_GW_STDDEV_EST">"c4386"</definedName>
    <definedName name="IQ_EPS_SBC_HIGH_EST">"c4388"</definedName>
    <definedName name="IQ_EPS_SBC_HIGH_GUIDANCE">"c4188"</definedName>
    <definedName name="IQ_EPS_SBC_LOW_EST">"c4389"</definedName>
    <definedName name="IQ_EPS_SBC_LOW_GUIDANCE">"c4228"</definedName>
    <definedName name="IQ_EPS_SBC_MEDIAN_EST">"c4390"</definedName>
    <definedName name="IQ_EPS_SBC_NUM_EST">"c4391"</definedName>
    <definedName name="IQ_EPS_SBC_STDDEV_EST">"c4392"</definedName>
    <definedName name="IQ_EPS_STDDEV_EST" hidden="1">"c403"</definedName>
    <definedName name="IQ_EPS_STDDEV_EST_REUT">"c5452"</definedName>
    <definedName name="IQ_EPS_STDDEV_EST_THOM">"c5289"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>"c5630"</definedName>
    <definedName name="IQ_EST_ACT_BV_SHARE">"c3549"</definedName>
    <definedName name="IQ_EST_ACT_BV_SHARE_REUT">"c5445"</definedName>
    <definedName name="IQ_EST_ACT_BV_SHARE_THOM">"c4026"</definedName>
    <definedName name="IQ_EST_ACT_CAPEX">"c3546"</definedName>
    <definedName name="IQ_EST_ACT_CAPEX_REUT">"c3975"</definedName>
    <definedName name="IQ_EST_ACT_CAPEX_THOM">"c5508"</definedName>
    <definedName name="IQ_EST_ACT_CASH_EPS">"c5637"</definedName>
    <definedName name="IQ_EST_ACT_CASH_EPS_THOM">"c5645"</definedName>
    <definedName name="IQ_EST_ACT_CASH_FLOW">"c4394"</definedName>
    <definedName name="IQ_EST_ACT_CASH_OPER">"c4395"</definedName>
    <definedName name="IQ_EST_ACT_CFPS">"c1673"</definedName>
    <definedName name="IQ_EST_ACT_CFPS_REUT">"c3850"</definedName>
    <definedName name="IQ_EST_ACT_CFPS_THOM">"c4012"</definedName>
    <definedName name="IQ_EST_ACT_DISTRIBUTABLE_CASH">"c4396"</definedName>
    <definedName name="IQ_EST_ACT_DISTRIBUTABLE_CASH_SHARE">"c4397"</definedName>
    <definedName name="IQ_EST_ACT_DPS">"c1680"</definedName>
    <definedName name="IQ_EST_ACT_DPS_REUT">"c3857"</definedName>
    <definedName name="IQ_EST_ACT_DPS_THOM">"c4019"</definedName>
    <definedName name="IQ_EST_ACT_EBIT">"c1687"</definedName>
    <definedName name="IQ_EST_ACT_EBIT_GW">"c4398"</definedName>
    <definedName name="IQ_EST_ACT_EBIT_REUT">"c5339"</definedName>
    <definedName name="IQ_EST_ACT_EBIT_SBC">"c4399"</definedName>
    <definedName name="IQ_EST_ACT_EBIT_SBC_GW">"c4400"</definedName>
    <definedName name="IQ_EST_ACT_EBIT_THOM">"c5111"</definedName>
    <definedName name="IQ_EST_ACT_EBITDA">"c1664"</definedName>
    <definedName name="IQ_EST_ACT_EBITDA_REUT">"c3836"</definedName>
    <definedName name="IQ_EST_ACT_EBITDA_SBC">"c4401"</definedName>
    <definedName name="IQ_EST_ACT_EBITDA_THOM">"c3998"</definedName>
    <definedName name="IQ_EST_ACT_EBT_SBC">"c4402"</definedName>
    <definedName name="IQ_EST_ACT_EBT_SBC_GW">"c4403"</definedName>
    <definedName name="IQ_EST_ACT_EPS" hidden="1">"c1648"</definedName>
    <definedName name="IQ_EST_ACT_EPS_GW">"c1743"</definedName>
    <definedName name="IQ_EST_ACT_EPS_GW_REUT">"c5395"</definedName>
    <definedName name="IQ_EST_ACT_EPS_GW_THOM">"c5139"</definedName>
    <definedName name="IQ_EST_ACT_EPS_NORM">"c2232"</definedName>
    <definedName name="IQ_EST_ACT_EPS_NORM_REUT">"c5332"</definedName>
    <definedName name="IQ_EST_ACT_EPS_REPORTED">"c1750"</definedName>
    <definedName name="IQ_EST_ACT_EPS_REPORTED_REUT">"c5402"</definedName>
    <definedName name="IQ_EST_ACT_EPS_REPORTED_THOM">"c5146"</definedName>
    <definedName name="IQ_EST_ACT_EPS_REUT">"c5457"</definedName>
    <definedName name="IQ_EST_ACT_EPS_SBC">"c4404"</definedName>
    <definedName name="IQ_EST_ACT_EPS_SBC_GW">"c4405"</definedName>
    <definedName name="IQ_EST_ACT_EPS_THOM">"c5294"</definedName>
    <definedName name="IQ_EST_ACT_FFO">"c1666"</definedName>
    <definedName name="IQ_EST_ACT_FFO_ADJ">"c4406"</definedName>
    <definedName name="IQ_EST_ACT_FFO_REUT">"c3843"</definedName>
    <definedName name="IQ_EST_ACT_FFO_SHARE">"c4407"</definedName>
    <definedName name="IQ_EST_ACT_FFO_THOM">"c4005"</definedName>
    <definedName name="IQ_EST_ACT_GROSS_MARGIN">"c5553"</definedName>
    <definedName name="IQ_EST_ACT_GROSS_MARGIN_THOM">"c5561"</definedName>
    <definedName name="IQ_EST_ACT_MAINT_CAPEX">"c4408"</definedName>
    <definedName name="IQ_EST_ACT_NAV">"c1757"</definedName>
    <definedName name="IQ_EST_ACT_NAV_SHARE">"c5608"</definedName>
    <definedName name="IQ_EST_ACT_NAV_SHARE_REUT">"c5616"</definedName>
    <definedName name="IQ_EST_ACT_NAV_THOM">"c5600"</definedName>
    <definedName name="IQ_EST_ACT_NET_DEBT">"c3545"</definedName>
    <definedName name="IQ_EST_ACT_NET_DEBT_REUT">"c5446"</definedName>
    <definedName name="IQ_EST_ACT_NET_DEBT_THOM">"c4033"</definedName>
    <definedName name="IQ_EST_ACT_NI">"c1722"</definedName>
    <definedName name="IQ_EST_ACT_NI_GW">"c1729"</definedName>
    <definedName name="IQ_EST_ACT_NI_GW_REUT">"c5381"</definedName>
    <definedName name="IQ_EST_ACT_NI_REPORTED">"c1736"</definedName>
    <definedName name="IQ_EST_ACT_NI_REPORTED_REUT">"c5388"</definedName>
    <definedName name="IQ_EST_ACT_NI_REUT">"c5374"</definedName>
    <definedName name="IQ_EST_ACT_NI_SBC">"c4409"</definedName>
    <definedName name="IQ_EST_ACT_NI_SBC_GW">"c4410"</definedName>
    <definedName name="IQ_EST_ACT_NI_THOM">"c5132"</definedName>
    <definedName name="IQ_EST_ACT_OPER_INC">"c1694"</definedName>
    <definedName name="IQ_EST_ACT_OPER_INC_REUT">"c5346"</definedName>
    <definedName name="IQ_EST_ACT_OPER_INC_THOM">"c5118"</definedName>
    <definedName name="IQ_EST_ACT_PRETAX_GW_INC">"c1708"</definedName>
    <definedName name="IQ_EST_ACT_PRETAX_GW_INC_REUT">"c5360"</definedName>
    <definedName name="IQ_EST_ACT_PRETAX_INC">"c1701"</definedName>
    <definedName name="IQ_EST_ACT_PRETAX_INC_REUT">"c5353"</definedName>
    <definedName name="IQ_EST_ACT_PRETAX_INC_THOM">"c5125"</definedName>
    <definedName name="IQ_EST_ACT_PRETAX_REPORT_INC">"c1715"</definedName>
    <definedName name="IQ_EST_ACT_PRETAX_REPORT_INC_REUT">"c5367"</definedName>
    <definedName name="IQ_EST_ACT_RECURRING_PROFIT">"c4411"</definedName>
    <definedName name="IQ_EST_ACT_RECURRING_PROFIT_SHARE">"c4412"</definedName>
    <definedName name="IQ_EST_ACT_RETURN_ASSETS">"c3547"</definedName>
    <definedName name="IQ_EST_ACT_RETURN_ASSETS_REUT">"c3996"</definedName>
    <definedName name="IQ_EST_ACT_RETURN_ASSETS_THOM">"c4040"</definedName>
    <definedName name="IQ_EST_ACT_RETURN_EQUITY">"c3548"</definedName>
    <definedName name="IQ_EST_ACT_RETURN_EQUITY_REUT">"c3989"</definedName>
    <definedName name="IQ_EST_ACT_RETURN_EQUITY_THOM">"c5287"</definedName>
    <definedName name="IQ_EST_ACT_REV">"c2113"</definedName>
    <definedName name="IQ_EST_ACT_REV_REUT">"c3835"</definedName>
    <definedName name="IQ_EST_ACT_REV_THOM">"c3997"</definedName>
    <definedName name="IQ_EST_BV_SHARE_DIFF">"c4147"</definedName>
    <definedName name="IQ_EST_BV_SHARE_SURPRISE_PERCENT">"c4148"</definedName>
    <definedName name="IQ_EST_CAPEX_DIFF">"c4149"</definedName>
    <definedName name="IQ_EST_CAPEX_GROWTH_1YR">"c3588"</definedName>
    <definedName name="IQ_EST_CAPEX_GROWTH_1YR_REUT">"c5447"</definedName>
    <definedName name="IQ_EST_CAPEX_GROWTH_1YR_THOM">"c5542"</definedName>
    <definedName name="IQ_EST_CAPEX_GROWTH_2YR">"c3589"</definedName>
    <definedName name="IQ_EST_CAPEX_GROWTH_2YR_REUT">"c5448"</definedName>
    <definedName name="IQ_EST_CAPEX_GROWTH_2YR_THOM">"c5543"</definedName>
    <definedName name="IQ_EST_CAPEX_GROWTH_Q_1YR">"c3590"</definedName>
    <definedName name="IQ_EST_CAPEX_GROWTH_Q_1YR_REUT">"c5449"</definedName>
    <definedName name="IQ_EST_CAPEX_GROWTH_Q_1YR_THOM">"c5544"</definedName>
    <definedName name="IQ_EST_CAPEX_SEQ_GROWTH_Q">"c3591"</definedName>
    <definedName name="IQ_EST_CAPEX_SEQ_GROWTH_Q_REUT">"c5450"</definedName>
    <definedName name="IQ_EST_CAPEX_SEQ_GROWTH_Q_THOM">"c5545"</definedName>
    <definedName name="IQ_EST_CAPEX_SURPRISE_PERCENT">"c4151"</definedName>
    <definedName name="IQ_EST_CASH_FLOW_DIFF">"c4152"</definedName>
    <definedName name="IQ_EST_CASH_FLOW_SURPRISE_PERCENT">"c4161"</definedName>
    <definedName name="IQ_EST_CASH_OPER_DIFF">"c4162"</definedName>
    <definedName name="IQ_EST_CASH_OPER_SURPRISE_PERCENT">"c4248"</definedName>
    <definedName name="IQ_EST_CFPS_DIFF">"c1871"</definedName>
    <definedName name="IQ_EST_CFPS_DIFF_REUT">"c3892"</definedName>
    <definedName name="IQ_EST_CFPS_DIFF_THOM">"c5188"</definedName>
    <definedName name="IQ_EST_CFPS_GROWTH_1YR">"c1774"</definedName>
    <definedName name="IQ_EST_CFPS_GROWTH_1YR_REUT">"c3878"</definedName>
    <definedName name="IQ_EST_CFPS_GROWTH_1YR_THOM">"c5174"</definedName>
    <definedName name="IQ_EST_CFPS_GROWTH_2YR">"c1775"</definedName>
    <definedName name="IQ_EST_CFPS_GROWTH_2YR_REUT">"c3879"</definedName>
    <definedName name="IQ_EST_CFPS_GROWTH_2YR_THOM">"c5175"</definedName>
    <definedName name="IQ_EST_CFPS_GROWTH_Q_1YR">"c1776"</definedName>
    <definedName name="IQ_EST_CFPS_GROWTH_Q_1YR_REUT">"c3880"</definedName>
    <definedName name="IQ_EST_CFPS_GROWTH_Q_1YR_THOM">"c5176"</definedName>
    <definedName name="IQ_EST_CFPS_SEQ_GROWTH_Q">"c1777"</definedName>
    <definedName name="IQ_EST_CFPS_SEQ_GROWTH_Q_REUT">"c3881"</definedName>
    <definedName name="IQ_EST_CFPS_SEQ_GROWTH_Q_THOM">"c5177"</definedName>
    <definedName name="IQ_EST_CFPS_SURPRISE_PERCENT">"c1872"</definedName>
    <definedName name="IQ_EST_CFPS_SURPRISE_PERCENT_REUT">"c3893"</definedName>
    <definedName name="IQ_EST_CFPS_SURPRISE_PERCENT_THOM">"c5189"</definedName>
    <definedName name="IQ_EST_CURRENCY" hidden="1">"c2140"</definedName>
    <definedName name="IQ_EST_CURRENCY_REUT">"c5437"</definedName>
    <definedName name="IQ_EST_CURRENCY_THOM">"c5280"</definedName>
    <definedName name="IQ_EST_DATE" hidden="1">"c1634"</definedName>
    <definedName name="IQ_EST_DATE_REUT">"c5438"</definedName>
    <definedName name="IQ_EST_DATE_THOM">"c5281"</definedName>
    <definedName name="IQ_EST_DISTRIBUTABLE_CASH_DIFF">"c4276"</definedName>
    <definedName name="IQ_EST_DISTRIBUTABLE_CASH_GROWTH_1YR">"c4413"</definedName>
    <definedName name="IQ_EST_DISTRIBUTABLE_CASH_GROWTH_2YR">"c4414"</definedName>
    <definedName name="IQ_EST_DISTRIBUTABLE_CASH_GROWTH_Q_1YR">"c4415"</definedName>
    <definedName name="IQ_EST_DISTRIBUTABLE_CASH_SEQ_GROWTH_Q">"c4416"</definedName>
    <definedName name="IQ_EST_DISTRIBUTABLE_CASH_SHARE_DIFF">"c4284"</definedName>
    <definedName name="IQ_EST_DISTRIBUTABLE_CASH_SHARE_GROWTH_1YR">"c4417"</definedName>
    <definedName name="IQ_EST_DISTRIBUTABLE_CASH_SHARE_GROWTH_2YR">"c4418"</definedName>
    <definedName name="IQ_EST_DISTRIBUTABLE_CASH_SHARE_GROWTH_Q_1YR">"c4419"</definedName>
    <definedName name="IQ_EST_DISTRIBUTABLE_CASH_SHARE_SEQ_GROWTH_Q">"c4420"</definedName>
    <definedName name="IQ_EST_DISTRIBUTABLE_CASH_SHARE_SURPRISE_PERCENT">"c4293"</definedName>
    <definedName name="IQ_EST_DISTRIBUTABLE_CASH_SURPRISE_PERCENT">"c4295"</definedName>
    <definedName name="IQ_EST_DPS_DIFF">"c1873"</definedName>
    <definedName name="IQ_EST_DPS_DIFF_REUT">"c3894"</definedName>
    <definedName name="IQ_EST_DPS_DIFF_THOM">"c5190"</definedName>
    <definedName name="IQ_EST_DPS_GROWTH_1YR">"c1778"</definedName>
    <definedName name="IQ_EST_DPS_GROWTH_1YR_REUT">"c3882"</definedName>
    <definedName name="IQ_EST_DPS_GROWTH_1YR_THOM">"c5178"</definedName>
    <definedName name="IQ_EST_DPS_GROWTH_2YR">"c1779"</definedName>
    <definedName name="IQ_EST_DPS_GROWTH_2YR_REUT">"c3883"</definedName>
    <definedName name="IQ_EST_DPS_GROWTH_2YR_THOM">"c5179"</definedName>
    <definedName name="IQ_EST_DPS_GROWTH_Q_1YR">"c1780"</definedName>
    <definedName name="IQ_EST_DPS_GROWTH_Q_1YR_REUT">"c3884"</definedName>
    <definedName name="IQ_EST_DPS_GROWTH_Q_1YR_THOM">"c5180"</definedName>
    <definedName name="IQ_EST_DPS_SEQ_GROWTH_Q">"c1781"</definedName>
    <definedName name="IQ_EST_DPS_SEQ_GROWTH_Q_REUT">"c3885"</definedName>
    <definedName name="IQ_EST_DPS_SEQ_GROWTH_Q_THOM">"c5181"</definedName>
    <definedName name="IQ_EST_DPS_SURPRISE_PERCENT">"c1874"</definedName>
    <definedName name="IQ_EST_DPS_SURPRISE_PERCENT_REUT">"c3895"</definedName>
    <definedName name="IQ_EST_DPS_SURPRISE_PERCENT_THOM">"c5191"</definedName>
    <definedName name="IQ_EST_EBIT_DIFF">"c1875"</definedName>
    <definedName name="IQ_EST_EBIT_DIFF_REUT">"c5413"</definedName>
    <definedName name="IQ_EST_EBIT_DIFF_THOM">"c5192"</definedName>
    <definedName name="IQ_EST_EBIT_GW_DIFF">"c4304"</definedName>
    <definedName name="IQ_EST_EBIT_GW_SURPRISE_PERCENT">"c4313"</definedName>
    <definedName name="IQ_EST_EBIT_SBC_DIFF">"c4314"</definedName>
    <definedName name="IQ_EST_EBIT_SBC_GW_DIFF">"c4318"</definedName>
    <definedName name="IQ_EST_EBIT_SBC_GW_SURPRISE_PERCENT">"c4327"</definedName>
    <definedName name="IQ_EST_EBIT_SBC_SURPRISE_PERCENT">"c4333"</definedName>
    <definedName name="IQ_EST_EBIT_SURPRISE_PERCENT">"c1876"</definedName>
    <definedName name="IQ_EST_EBIT_SURPRISE_PERCENT_REUT">"c5414"</definedName>
    <definedName name="IQ_EST_EBIT_SURPRISE_PERCENT_THOM">"c5193"</definedName>
    <definedName name="IQ_EST_EBITDA_DIFF">"c1867"</definedName>
    <definedName name="IQ_EST_EBITDA_DIFF_REUT">"c3888"</definedName>
    <definedName name="IQ_EST_EBITDA_DIFF_THOM">"c5184"</definedName>
    <definedName name="IQ_EST_EBITDA_GROWTH_1YR">"c1766"</definedName>
    <definedName name="IQ_EST_EBITDA_GROWTH_1YR_REUT">"c3864"</definedName>
    <definedName name="IQ_EST_EBITDA_GROWTH_1YR_THOM">"c5161"</definedName>
    <definedName name="IQ_EST_EBITDA_GROWTH_2YR">"c1767"</definedName>
    <definedName name="IQ_EST_EBITDA_GROWTH_2YR_REUT">"c3865"</definedName>
    <definedName name="IQ_EST_EBITDA_GROWTH_2YR_THOM">"c5162"</definedName>
    <definedName name="IQ_EST_EBITDA_GROWTH_Q_1YR">"c1768"</definedName>
    <definedName name="IQ_EST_EBITDA_GROWTH_Q_1YR_REUT">"c3866"</definedName>
    <definedName name="IQ_EST_EBITDA_GROWTH_Q_1YR_THOM">"c5163"</definedName>
    <definedName name="IQ_EST_EBITDA_SBC_DIFF">"c4335"</definedName>
    <definedName name="IQ_EST_EBITDA_SBC_SURPRISE_PERCENT">"c4344"</definedName>
    <definedName name="IQ_EST_EBITDA_SEQ_GROWTH_Q">"c1769"</definedName>
    <definedName name="IQ_EST_EBITDA_SEQ_GROWTH_Q_REUT">"c3867"</definedName>
    <definedName name="IQ_EST_EBITDA_SEQ_GROWTH_Q_THOM">"c5164"</definedName>
    <definedName name="IQ_EST_EBITDA_SURPRISE_PERCENT">"c1868"</definedName>
    <definedName name="IQ_EST_EBITDA_SURPRISE_PERCENT_REUT">"c3889"</definedName>
    <definedName name="IQ_EST_EBITDA_SURPRISE_PERCENT_THOM">"c5185"</definedName>
    <definedName name="IQ_EST_EBT_SBC_DIFF">"c4348"</definedName>
    <definedName name="IQ_EST_EBT_SBC_GW_DIFF">"c4352"</definedName>
    <definedName name="IQ_EST_EBT_SBC_GW_SURPRISE_PERCENT">"c4361"</definedName>
    <definedName name="IQ_EST_EBT_SBC_SURPRISE_PERCENT">"c4367"</definedName>
    <definedName name="IQ_EST_EPS_DIFF" hidden="1">"c1864"</definedName>
    <definedName name="IQ_EST_EPS_DIFF_REUT">"c5458"</definedName>
    <definedName name="IQ_EST_EPS_DIFF_THOM">"c5295"</definedName>
    <definedName name="IQ_EST_EPS_GROWTH_1YR" hidden="1">"c1636"</definedName>
    <definedName name="IQ_EST_EPS_GROWTH_1YR_REUT">"c3646"</definedName>
    <definedName name="IQ_EST_EPS_GROWTH_1YR_THOM">"c3664"</definedName>
    <definedName name="IQ_EST_EPS_GROWTH_2YR">"c1637"</definedName>
    <definedName name="IQ_EST_EPS_GROWTH_2YR_REUT">"c3858"</definedName>
    <definedName name="IQ_EST_EPS_GROWTH_2YR_THOM">"c5154"</definedName>
    <definedName name="IQ_EST_EPS_GROWTH_5YR" hidden="1">"c1655"</definedName>
    <definedName name="IQ_EST_EPS_GROWTH_5YR_BOTTOM_UP">"c5487"</definedName>
    <definedName name="IQ_EST_EPS_GROWTH_5YR_BOTTOM_UP_REUT">"c5495"</definedName>
    <definedName name="IQ_EST_EPS_GROWTH_5YR_HIGH">"c1657"</definedName>
    <definedName name="IQ_EST_EPS_GROWTH_5YR_HIGH_REUT">"c5322"</definedName>
    <definedName name="IQ_EST_EPS_GROWTH_5YR_HIGH_THOM">"c5101"</definedName>
    <definedName name="IQ_EST_EPS_GROWTH_5YR_LOW">"c1658"</definedName>
    <definedName name="IQ_EST_EPS_GROWTH_5YR_LOW_REUT">"c5323"</definedName>
    <definedName name="IQ_EST_EPS_GROWTH_5YR_LOW_THOM">"c5102"</definedName>
    <definedName name="IQ_EST_EPS_GROWTH_5YR_MEDIAN">"c1656"</definedName>
    <definedName name="IQ_EST_EPS_GROWTH_5YR_MEDIAN_REUT">"c5321"</definedName>
    <definedName name="IQ_EST_EPS_GROWTH_5YR_MEDIAN_THOM">"c5100"</definedName>
    <definedName name="IQ_EST_EPS_GROWTH_5YR_NUM">"c1659"</definedName>
    <definedName name="IQ_EST_EPS_GROWTH_5YR_NUM_REUT">"c5324"</definedName>
    <definedName name="IQ_EST_EPS_GROWTH_5YR_NUM_THOM">"c5103"</definedName>
    <definedName name="IQ_EST_EPS_GROWTH_5YR_REUT">"c3633"</definedName>
    <definedName name="IQ_EST_EPS_GROWTH_5YR_STDDEV">"c1660"</definedName>
    <definedName name="IQ_EST_EPS_GROWTH_5YR_STDDEV_REUT">"c5325"</definedName>
    <definedName name="IQ_EST_EPS_GROWTH_5YR_STDDEV_THOM">"c5104"</definedName>
    <definedName name="IQ_EST_EPS_GROWTH_5YR_THOM">"c3651"</definedName>
    <definedName name="IQ_EST_EPS_GROWTH_Q_1YR" hidden="1">"c1641"</definedName>
    <definedName name="IQ_EST_EPS_GROWTH_Q_1YR_REUT">"c5410"</definedName>
    <definedName name="IQ_EST_EPS_GROWTH_Q_1YR_THOM">"c5155"</definedName>
    <definedName name="IQ_EST_EPS_GW_DIFF">"c1891"</definedName>
    <definedName name="IQ_EST_EPS_GW_DIFF_REUT">"c5429"</definedName>
    <definedName name="IQ_EST_EPS_GW_DIFF_THOM">"c5200"</definedName>
    <definedName name="IQ_EST_EPS_GW_SURPRISE_PERCENT">"c1892"</definedName>
    <definedName name="IQ_EST_EPS_GW_SURPRISE_PERCENT_REUT">"c5430"</definedName>
    <definedName name="IQ_EST_EPS_GW_SURPRISE_PERCENT_THOM">"c5201"</definedName>
    <definedName name="IQ_EST_EPS_NORM_DIFF">"c2247"</definedName>
    <definedName name="IQ_EST_EPS_NORM_DIFF_REUT">"c5411"</definedName>
    <definedName name="IQ_EST_EPS_NORM_SURPRISE_PERCENT">"c2248"</definedName>
    <definedName name="IQ_EST_EPS_NORM_SURPRISE_PERCENT_REUT">"c5412"</definedName>
    <definedName name="IQ_EST_EPS_REPORT_DIFF">"c1893"</definedName>
    <definedName name="IQ_EST_EPS_REPORT_DIFF_REUT">"c5431"</definedName>
    <definedName name="IQ_EST_EPS_REPORT_DIFF_THOM">"c5202"</definedName>
    <definedName name="IQ_EST_EPS_REPORT_SURPRISE_PERCENT">"c1894"</definedName>
    <definedName name="IQ_EST_EPS_REPORT_SURPRISE_PERCENT_REUT">"c5432"</definedName>
    <definedName name="IQ_EST_EPS_REPORT_SURPRISE_PERCENT_THOM">"c5203"</definedName>
    <definedName name="IQ_EST_EPS_SBC_DIFF">"c4374"</definedName>
    <definedName name="IQ_EST_EPS_SBC_GW_DIFF">"c4378"</definedName>
    <definedName name="IQ_EST_EPS_SBC_GW_SURPRISE_PERCENT">"c4387"</definedName>
    <definedName name="IQ_EST_EPS_SBC_SURPRISE_PERCENT">"c4393"</definedName>
    <definedName name="IQ_EST_EPS_SEQ_GROWTH_Q">"c1764"</definedName>
    <definedName name="IQ_EST_EPS_SEQ_GROWTH_Q_REUT">"c3859"</definedName>
    <definedName name="IQ_EST_EPS_SEQ_GROWTH_Q_THOM">"c5156"</definedName>
    <definedName name="IQ_EST_EPS_SURPRISE_PERCENT">"c1635"</definedName>
    <definedName name="IQ_EST_EPS_SURPRISE_PERCENT_REUT">"c5459"</definedName>
    <definedName name="IQ_EST_EPS_SURPRISE_PERCENT_THOM">"c5296"</definedName>
    <definedName name="IQ_EST_FFO_ADJ_DIFF">"c4433"</definedName>
    <definedName name="IQ_EST_FFO_ADJ_GROWTH_1YR">"c4421"</definedName>
    <definedName name="IQ_EST_FFO_ADJ_GROWTH_2YR">"c4422"</definedName>
    <definedName name="IQ_EST_FFO_ADJ_GROWTH_Q_1YR">"c4423"</definedName>
    <definedName name="IQ_EST_FFO_ADJ_SEQ_GROWTH_Q">"c4424"</definedName>
    <definedName name="IQ_EST_FFO_ADJ_SURPRISE_PERCENT">"c4442"</definedName>
    <definedName name="IQ_EST_FFO_DIFF">"c1869"</definedName>
    <definedName name="IQ_EST_FFO_DIFF_REUT">"c3890"</definedName>
    <definedName name="IQ_EST_FFO_DIFF_THOM">"c5186"</definedName>
    <definedName name="IQ_EST_FFO_GROWTH_1YR">"c1770"</definedName>
    <definedName name="IQ_EST_FFO_GROWTH_1YR_REUT">"c3874"</definedName>
    <definedName name="IQ_EST_FFO_GROWTH_1YR_THOM">"c5170"</definedName>
    <definedName name="IQ_EST_FFO_GROWTH_2YR">"c1771"</definedName>
    <definedName name="IQ_EST_FFO_GROWTH_2YR_REUT">"c3875"</definedName>
    <definedName name="IQ_EST_FFO_GROWTH_2YR_THOM">"c5171"</definedName>
    <definedName name="IQ_EST_FFO_GROWTH_Q_1YR">"c1772"</definedName>
    <definedName name="IQ_EST_FFO_GROWTH_Q_1YR_REUT">"c3876"</definedName>
    <definedName name="IQ_EST_FFO_GROWTH_Q_1YR_THOM">"c5172"</definedName>
    <definedName name="IQ_EST_FFO_SEQ_GROWTH_Q">"c1773"</definedName>
    <definedName name="IQ_EST_FFO_SEQ_GROWTH_Q_REUT">"c3877"</definedName>
    <definedName name="IQ_EST_FFO_SEQ_GROWTH_Q_THOM">"c5173"</definedName>
    <definedName name="IQ_EST_FFO_SHARE_DIFF">"c4444"</definedName>
    <definedName name="IQ_EST_FFO_SHARE_GROWTH_1YR">"c4425"</definedName>
    <definedName name="IQ_EST_FFO_SHARE_GROWTH_2YR">"c4426"</definedName>
    <definedName name="IQ_EST_FFO_SHARE_GROWTH_Q_1YR">"c4427"</definedName>
    <definedName name="IQ_EST_FFO_SHARE_SEQ_GROWTH_Q">"c4428"</definedName>
    <definedName name="IQ_EST_FFO_SHARE_SURPRISE_PERCENT">"c4453"</definedName>
    <definedName name="IQ_EST_FFO_SURPRISE_PERCENT">"c1870"</definedName>
    <definedName name="IQ_EST_FFO_SURPRISE_PERCENT_REUT">"c3891"</definedName>
    <definedName name="IQ_EST_FFO_SURPRISE_PERCENT_THOM">"c5187"</definedName>
    <definedName name="IQ_EST_FOOTNOTE">"c4540"</definedName>
    <definedName name="IQ_EST_FOOTNOTE_REUT">"c5478"</definedName>
    <definedName name="IQ_EST_FOOTNOTE_THOM">"c5313"</definedName>
    <definedName name="IQ_EST_MAINT_CAPEX_DIFF">"c4456"</definedName>
    <definedName name="IQ_EST_MAINT_CAPEX_GROWTH_1YR">"c4429"</definedName>
    <definedName name="IQ_EST_MAINT_CAPEX_GROWTH_2YR">"c4430"</definedName>
    <definedName name="IQ_EST_MAINT_CAPEX_GROWTH_Q_1YR">"c4431"</definedName>
    <definedName name="IQ_EST_MAINT_CAPEX_SEQ_GROWTH_Q">"c4432"</definedName>
    <definedName name="IQ_EST_MAINT_CAPEX_SURPRISE_PERCENT">"c4465"</definedName>
    <definedName name="IQ_EST_NAV_DIFF">"c1895"</definedName>
    <definedName name="IQ_EST_NAV_SHARE_SURPRISE_PERCENT">"c1896"</definedName>
    <definedName name="IQ_EST_NAV_SURPRISE_PERCENT">"c1896"</definedName>
    <definedName name="IQ_EST_NET_DEBT_DIFF">"c4466"</definedName>
    <definedName name="IQ_EST_NET_DEBT_SURPRISE_PERCENT">"c4468"</definedName>
    <definedName name="IQ_EST_NI_DIFF">"c1885"</definedName>
    <definedName name="IQ_EST_NI_DIFF_REUT">"c5423"</definedName>
    <definedName name="IQ_EST_NI_DIFF_THOM">"c5198"</definedName>
    <definedName name="IQ_EST_NI_GW_DIFF">"c1887"</definedName>
    <definedName name="IQ_EST_NI_GW_DIFF_REUT">"c5425"</definedName>
    <definedName name="IQ_EST_NI_GW_SURPRISE_PERCENT">"c1888"</definedName>
    <definedName name="IQ_EST_NI_GW_SURPRISE_PERCENT_REUT">"c5426"</definedName>
    <definedName name="IQ_EST_NI_REPORT_DIFF">"c1889"</definedName>
    <definedName name="IQ_EST_NI_REPORT_DIFF_REUT">"c5427"</definedName>
    <definedName name="IQ_EST_NI_REPORT_SURPRISE_PERCENT">"c1890"</definedName>
    <definedName name="IQ_EST_NI_REPORT_SURPRISE_PERCENT_REUT">"c5428"</definedName>
    <definedName name="IQ_EST_NI_SBC_DIFF">"c4472"</definedName>
    <definedName name="IQ_EST_NI_SBC_GW_DIFF">"c4476"</definedName>
    <definedName name="IQ_EST_NI_SBC_GW_SURPRISE_PERCENT">"c4485"</definedName>
    <definedName name="IQ_EST_NI_SBC_SURPRISE_PERCENT">"c4491"</definedName>
    <definedName name="IQ_EST_NI_SURPRISE_PERCENT">"c1886"</definedName>
    <definedName name="IQ_EST_NI_SURPRISE_PERCENT_REUT">"c5424"</definedName>
    <definedName name="IQ_EST_NI_SURPRISE_PERCENT_THOM">"c5199"</definedName>
    <definedName name="IQ_EST_NUM_BUY">"c1759"</definedName>
    <definedName name="IQ_EST_NUM_HIGH_REC">"c5649"</definedName>
    <definedName name="IQ_EST_NUM_HIGH_REC_REUT">"c3870"</definedName>
    <definedName name="IQ_EST_NUM_HIGH_REC_THOM">"c5166"</definedName>
    <definedName name="IQ_EST_NUM_HIGHEST_REC">"c5648"</definedName>
    <definedName name="IQ_EST_NUM_HIGHEST_REC_REUT">"c3869"</definedName>
    <definedName name="IQ_EST_NUM_HIGHEST_REC_THOM">"c5165"</definedName>
    <definedName name="IQ_EST_NUM_HOLD">"c1761"</definedName>
    <definedName name="IQ_EST_NUM_LOW_REC">"c5651"</definedName>
    <definedName name="IQ_EST_NUM_LOW_REC_REUT">"c3872"</definedName>
    <definedName name="IQ_EST_NUM_LOW_REC_THOM">"c5168"</definedName>
    <definedName name="IQ_EST_NUM_LOWEST_REC">"c5652"</definedName>
    <definedName name="IQ_EST_NUM_LOWEST_REC_REUT">"c3873"</definedName>
    <definedName name="IQ_EST_NUM_LOWEST_REC_THOM">"c5169"</definedName>
    <definedName name="IQ_EST_NUM_NEUTRAL_REC">"c5650"</definedName>
    <definedName name="IQ_EST_NUM_NEUTRAL_REC_REUT">"c3871"</definedName>
    <definedName name="IQ_EST_NUM_NEUTRAL_REC_THOM">"c5167"</definedName>
    <definedName name="IQ_EST_NUM_NO_OPINION">"c1758"</definedName>
    <definedName name="IQ_EST_NUM_NO_OPINION_REUT">"c3868"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DIFF_REUT">"c5415"</definedName>
    <definedName name="IQ_EST_OPER_INC_DIFF_THOM">"c5194"</definedName>
    <definedName name="IQ_EST_OPER_INC_SURPRISE_PERCENT">"c1878"</definedName>
    <definedName name="IQ_EST_OPER_INC_SURPRISE_PERCENT_REUT">"c5416"</definedName>
    <definedName name="IQ_EST_OPER_INC_SURPRISE_PERCENT_THOM">"c5195"</definedName>
    <definedName name="IQ_EST_PRE_TAX_DIFF">"c1879"</definedName>
    <definedName name="IQ_EST_PRE_TAX_DIFF_REUT">"c5417"</definedName>
    <definedName name="IQ_EST_PRE_TAX_DIFF_THOM">"c5196"</definedName>
    <definedName name="IQ_EST_PRE_TAX_GW_DIFF">"c1881"</definedName>
    <definedName name="IQ_EST_PRE_TAX_GW_DIFF_REUT">"c5419"</definedName>
    <definedName name="IQ_EST_PRE_TAX_GW_SURPRISE_PERCENT">"c1882"</definedName>
    <definedName name="IQ_EST_PRE_TAX_GW_SURPRISE_PERCENT_REUT">"c5420"</definedName>
    <definedName name="IQ_EST_PRE_TAX_REPORT_DIFF">"c1883"</definedName>
    <definedName name="IQ_EST_PRE_TAX_REPORT_DIFF_REUT">"c5421"</definedName>
    <definedName name="IQ_EST_PRE_TAX_REPORT_SURPRISE_PERCENT">"c1884"</definedName>
    <definedName name="IQ_EST_PRE_TAX_REPORT_SURPRISE_PERCENT_REUT">"c5422"</definedName>
    <definedName name="IQ_EST_PRE_TAX_SURPRISE_PERCENT">"c1880"</definedName>
    <definedName name="IQ_EST_PRE_TAX_SURPRISE_PERCENT_REUT">"c5418"</definedName>
    <definedName name="IQ_EST_PRE_TAX_SURPRISE_PERCENT_THOM">"c5197"</definedName>
    <definedName name="IQ_EST_RECURRING_PROFIT_SHARE_DIFF">"c4505"</definedName>
    <definedName name="IQ_EST_RECURRING_PROFIT_SHARE_SURPRISE_PERCENT">"c4515"</definedName>
    <definedName name="IQ_EST_REV_DIFF">"c1865"</definedName>
    <definedName name="IQ_EST_REV_DIFF_REUT">"c3886"</definedName>
    <definedName name="IQ_EST_REV_DIFF_THOM">"c5182"</definedName>
    <definedName name="IQ_EST_REV_GROWTH_1YR">"c1638"</definedName>
    <definedName name="IQ_EST_REV_GROWTH_1YR_REUT">"c3860"</definedName>
    <definedName name="IQ_EST_REV_GROWTH_1YR_THOM">"c5157"</definedName>
    <definedName name="IQ_EST_REV_GROWTH_2YR">"c1639"</definedName>
    <definedName name="IQ_EST_REV_GROWTH_2YR_REUT">"c3861"</definedName>
    <definedName name="IQ_EST_REV_GROWTH_2YR_THOM">"c5158"</definedName>
    <definedName name="IQ_EST_REV_GROWTH_Q_1YR">"c1640"</definedName>
    <definedName name="IQ_EST_REV_GROWTH_Q_1YR_REUT">"c3862"</definedName>
    <definedName name="IQ_EST_REV_GROWTH_Q_1YR_THOM">"c5159"</definedName>
    <definedName name="IQ_EST_REV_SEQ_GROWTH_Q">"c1765"</definedName>
    <definedName name="IQ_EST_REV_SEQ_GROWTH_Q_REUT">"c3863"</definedName>
    <definedName name="IQ_EST_REV_SEQ_GROWTH_Q_THOM">"c5160"</definedName>
    <definedName name="IQ_EST_REV_SURPRISE_PERCENT">"c1866"</definedName>
    <definedName name="IQ_EST_REV_SURPRISE_PERCENT_REUT">"c3887"</definedName>
    <definedName name="IQ_EST_REV_SURPRISE_PERCENT_THOM">"c5183"</definedName>
    <definedName name="IQ_EST_VENDOR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>"c2180"</definedName>
    <definedName name="IQ_EXCHANGE" hidden="1">"c405"</definedName>
    <definedName name="IQ_EXCHANGE_CODE_RT">"EXCHANGE"</definedName>
    <definedName name="IQ_EXCISE_TAXES_EXCL_SALES">"c5515"</definedName>
    <definedName name="IQ_EXCISE_TAXES_INCL_SALES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>"c2256"</definedName>
    <definedName name="IQ_FFO" hidden="1">"c1574"</definedName>
    <definedName name="IQ_FFO_ACT_OR_EST">"c2216"</definedName>
    <definedName name="IQ_FFO_ADJ_ACT_OR_EST">"c4435"</definedName>
    <definedName name="IQ_FFO_ADJ_EST">"c4434"</definedName>
    <definedName name="IQ_FFO_ADJ_GUIDANCE">"c4436"</definedName>
    <definedName name="IQ_FFO_ADJ_HIGH_EST">"c4437"</definedName>
    <definedName name="IQ_FFO_ADJ_HIGH_GUIDANCE">"c4202"</definedName>
    <definedName name="IQ_FFO_ADJ_LOW_EST">"c4438"</definedName>
    <definedName name="IQ_FFO_ADJ_LOW_GUIDANCE">"c4242"</definedName>
    <definedName name="IQ_FFO_ADJ_MEDIAN_EST">"c4439"</definedName>
    <definedName name="IQ_FFO_ADJ_NUM_EST">"c4440"</definedName>
    <definedName name="IQ_FFO_ADJ_STDDEV_EST">"c4441"</definedName>
    <definedName name="IQ_FFO_EST">"c418"</definedName>
    <definedName name="IQ_FFO_EST_REUT">"c3837"</definedName>
    <definedName name="IQ_FFO_EST_THOM">"c3999"</definedName>
    <definedName name="IQ_FFO_GUIDANCE">"c4443"</definedName>
    <definedName name="IQ_FFO_HIGH_EST">"c419"</definedName>
    <definedName name="IQ_FFO_HIGH_EST_REUT">"c3839"</definedName>
    <definedName name="IQ_FFO_HIGH_EST_THOM">"c4001"</definedName>
    <definedName name="IQ_FFO_HIGH_GUIDANCE">"c4184"</definedName>
    <definedName name="IQ_FFO_LOW_EST">"c420"</definedName>
    <definedName name="IQ_FFO_LOW_EST_REUT">"c3840"</definedName>
    <definedName name="IQ_FFO_LOW_EST_THOM">"c4002"</definedName>
    <definedName name="IQ_FFO_LOW_GUIDANCE">"c4224"</definedName>
    <definedName name="IQ_FFO_MEDIAN_EST">"c1665"</definedName>
    <definedName name="IQ_FFO_MEDIAN_EST_REUT">"c3838"</definedName>
    <definedName name="IQ_FFO_MEDIAN_EST_THOM">"c4000"</definedName>
    <definedName name="IQ_FFO_NUM_EST">"c421"</definedName>
    <definedName name="IQ_FFO_NUM_EST_REUT">"c3841"</definedName>
    <definedName name="IQ_FFO_NUM_EST_THOM">"c4003"</definedName>
    <definedName name="IQ_FFO_PAYOUT_RATIO">"c3492"</definedName>
    <definedName name="IQ_FFO_SHARE_ACT_OR_EST">"c4446"</definedName>
    <definedName name="IQ_FFO_SHARE_EST">"c4445"</definedName>
    <definedName name="IQ_FFO_SHARE_GUIDANCE">"c4447"</definedName>
    <definedName name="IQ_FFO_SHARE_HIGH_EST">"c4448"</definedName>
    <definedName name="IQ_FFO_SHARE_HIGH_GUIDANCE">"c4203"</definedName>
    <definedName name="IQ_FFO_SHARE_LOW_EST">"c4449"</definedName>
    <definedName name="IQ_FFO_SHARE_LOW_GUIDANCE">"c4243"</definedName>
    <definedName name="IQ_FFO_SHARE_MEDIAN_EST">"c4450"</definedName>
    <definedName name="IQ_FFO_SHARE_NUM_EST">"c4451"</definedName>
    <definedName name="IQ_FFO_SHARE_STDDEV_EST">"c4452"</definedName>
    <definedName name="IQ_FFO_STDDEV_EST">"c422"</definedName>
    <definedName name="IQ_FFO_STDDEV_EST_REUT">"c3842"</definedName>
    <definedName name="IQ_FFO_STDDEV_EST_THOM">"c4004"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>"c2254"</definedName>
    <definedName name="IQ_FIN_DIV_ASSETS_CURRENT" hidden="1">"c427"</definedName>
    <definedName name="IQ_FIN_DIV_ASSETS_LT" hidden="1">"c428"</definedName>
    <definedName name="IQ_FIN_DIV_CASH_EQUIV">"c6289"</definedName>
    <definedName name="IQ_FIN_DIV_DEBT_CURRENT" hidden="1">"c429"</definedName>
    <definedName name="IQ_FIN_DIV_DEBT_LT" hidden="1">"c430"</definedName>
    <definedName name="IQ_FIN_DIV_DEBT_TOTAL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>"c5655"</definedName>
    <definedName name="IQ_FIN_DIV_REV" hidden="1">"c437"</definedName>
    <definedName name="IQ_FIN_DIV_ST_DEBT_TOTAL">"c5527"</definedName>
    <definedName name="IQ_FIN_DIV_ST_INVEST">"c6288"</definedName>
    <definedName name="IQ_FINANCING_CASH" hidden="1">"c1405"</definedName>
    <definedName name="IQ_FINANCING_CASH_SUPPL" hidden="1">"c1406"</definedName>
    <definedName name="IQ_FINANCING_OBLIG_CURRENT">"c6190"</definedName>
    <definedName name="IQ_FINANCING_OBLIG_NON_CURRENT">"c6191"</definedName>
    <definedName name="IQ_FINISHED_INV" hidden="1">"c438"</definedName>
    <definedName name="IQ_FIRST_INT_DATE">"c2186"</definedName>
    <definedName name="IQ_FIRST_YEAR_LIFE" hidden="1">"c439"</definedName>
    <definedName name="IQ_FIRST_YEAR_LIFE_PREM">"c2787"</definedName>
    <definedName name="IQ_FIRST_YEAR_PREM">"c2786"</definedName>
    <definedName name="IQ_FIRSTPRICINGDATE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Y" hidden="1">1000</definedName>
    <definedName name="IQ_FY_DATE" hidden="1">"IQ_FY_DATE"</definedName>
    <definedName name="IQ_GA_EXP" hidden="1">"c2241"</definedName>
    <definedName name="IQ_GAAP_IS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 hidden="1">"c1380"</definedName>
    <definedName name="IQ_GP" hidden="1">"c511"</definedName>
    <definedName name="IQ_GP_10YR_ANN_CAGR">"c6090"</definedName>
    <definedName name="IQ_GP_10YR_ANN_GROWTH" hidden="1">"c512"</definedName>
    <definedName name="IQ_GP_1YR_ANN_GROWTH" hidden="1">"c513"</definedName>
    <definedName name="IQ_GP_2YR_ANN_CAGR">"c6091"</definedName>
    <definedName name="IQ_GP_2YR_ANN_GROWTH" hidden="1">"c514"</definedName>
    <definedName name="IQ_GP_3YR_ANN_CAGR">"c6092"</definedName>
    <definedName name="IQ_GP_3YR_ANN_GROWTH" hidden="1">"c515"</definedName>
    <definedName name="IQ_GP_5YR_ANN_CAGR">"c6093"</definedName>
    <definedName name="IQ_GP_5YR_ANN_GROWTH" hidden="1">"c516"</definedName>
    <definedName name="IQ_GP_7YR_ANN_CAGR">"c6094"</definedName>
    <definedName name="IQ_GP_7YR_ANN_GROWTH" hidden="1">"c517"</definedName>
    <definedName name="IQ_GPPE" hidden="1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 hidden="1">"c1446"</definedName>
    <definedName name="IQ_GROSS_EARNED">"c2732"</definedName>
    <definedName name="IQ_GROSS_LIFE_EARNED">"c2737"</definedName>
    <definedName name="IQ_GROSS_LIFE_IN_FORCE">"c2767"</definedName>
    <definedName name="IQ_GROSS_LOANS" hidden="1">"c521"</definedName>
    <definedName name="IQ_GROSS_LOANS_10YR_ANN_CAGR">"c6095"</definedName>
    <definedName name="IQ_GROSS_LOANS_10YR_ANN_GROWTH" hidden="1">"c522"</definedName>
    <definedName name="IQ_GROSS_LOANS_1YR_ANN_GROWTH" hidden="1">"c523"</definedName>
    <definedName name="IQ_GROSS_LOANS_2YR_ANN_CAGR">"c6096"</definedName>
    <definedName name="IQ_GROSS_LOANS_2YR_ANN_GROWTH" hidden="1">"c524"</definedName>
    <definedName name="IQ_GROSS_LOANS_3YR_ANN_CAGR">"c6097"</definedName>
    <definedName name="IQ_GROSS_LOANS_3YR_ANN_GROWTH" hidden="1">"c525"</definedName>
    <definedName name="IQ_GROSS_LOANS_5YR_ANN_CAGR">"c6098"</definedName>
    <definedName name="IQ_GROSS_LOANS_5YR_ANN_GROWTH" hidden="1">"c526"</definedName>
    <definedName name="IQ_GROSS_LOANS_7YR_ANN_CAGR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>"c5554"</definedName>
    <definedName name="IQ_GROSS_MARGIN_ACT_OR_EST_THOM">"c5562"</definedName>
    <definedName name="IQ_GROSS_MARGIN_EST">"c5547"</definedName>
    <definedName name="IQ_GROSS_MARGIN_EST_THOM">"c5555"</definedName>
    <definedName name="IQ_GROSS_MARGIN_HIGH_EST">"c5549"</definedName>
    <definedName name="IQ_GROSS_MARGIN_HIGH_EST_THOM">"c5557"</definedName>
    <definedName name="IQ_GROSS_MARGIN_LOW_EST">"c5550"</definedName>
    <definedName name="IQ_GROSS_MARGIN_LOW_EST_THOM">"c5558"</definedName>
    <definedName name="IQ_GROSS_MARGIN_MEDIAN_EST">"c5548"</definedName>
    <definedName name="IQ_GROSS_MARGIN_MEDIAN_EST_THOM">"c5556"</definedName>
    <definedName name="IQ_GROSS_MARGIN_NUM_EST">"c5551"</definedName>
    <definedName name="IQ_GROSS_MARGIN_NUM_EST_THOM">"c5559"</definedName>
    <definedName name="IQ_GROSS_MARGIN_STDDEV_EST">"c5552"</definedName>
    <definedName name="IQ_GROSS_MARGIN_STDDEV_EST_THOM">"c5560"</definedName>
    <definedName name="IQ_GROSS_PC_EARNED">"c2747"</definedName>
    <definedName name="IQ_GROSS_PROFIT" hidden="1">"c1378"</definedName>
    <definedName name="IQ_GROSS_SPRD">"c2155"</definedName>
    <definedName name="IQ_GROSS_WRITTEN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>"c6280"</definedName>
    <definedName name="IQ_GW_INTAN_AMORT_REIT" hidden="1">"c1480"</definedName>
    <definedName name="IQ_GW_INTAN_AMORT_UTI" hidden="1">"c1481"</definedName>
    <definedName name="IQ_HC_ADMISSIONS">"c5953"</definedName>
    <definedName name="IQ_HC_ADMISSIONS_GROWTH">"c5997"</definedName>
    <definedName name="IQ_HC_ADMISSIONS_MANAGED_CARE">"c5956"</definedName>
    <definedName name="IQ_HC_ADMISSIONS_MEDICAID">"c5955"</definedName>
    <definedName name="IQ_HC_ADMISSIONS_MEDICARE">"c5954"</definedName>
    <definedName name="IQ_HC_ADMISSIONS_OTHER">"c5957"</definedName>
    <definedName name="IQ_HC_ADMISSIONS_SF">"c6006"</definedName>
    <definedName name="IQ_HC_ALFS">"c5952"</definedName>
    <definedName name="IQ_HC_AVG_BEDS_SVC">"c5951"</definedName>
    <definedName name="IQ_HC_AVG_DAILY_CENSUS">"c5965"</definedName>
    <definedName name="IQ_HC_AVG_LICENSED_BEDS">"c5949"</definedName>
    <definedName name="IQ_HC_AVG_LICENSED_BEDS_SF">"c6004"</definedName>
    <definedName name="IQ_HC_AVG_STAY">"c5966"</definedName>
    <definedName name="IQ_HC_AVG_STAY_SF">"c6016"</definedName>
    <definedName name="IQ_HC_BEDS_SVC">"c5950"</definedName>
    <definedName name="IQ_HC_DAYS_REV_OUT">"c5993"</definedName>
    <definedName name="IQ_HC_EQUIV_ADMISSIONS_GROWTH">"c5998"</definedName>
    <definedName name="IQ_HC_EQUIVALENT_ADMISSIONS">"c5958"</definedName>
    <definedName name="IQ_HC_EQUIVALENT_ADMISSIONS_SF">"c6007"</definedName>
    <definedName name="IQ_HC_ER_VISITS">"c5964"</definedName>
    <definedName name="IQ_HC_ER_VISITS_SF">"c6017"</definedName>
    <definedName name="IQ_HC_GROSS_INPATIENT_REV">"c5987"</definedName>
    <definedName name="IQ_HC_GROSS_OUTPATIENT_REV">"c5988"</definedName>
    <definedName name="IQ_HC_GROSS_PATIENT_REV">"c5989"</definedName>
    <definedName name="IQ_HC_HOSP_FACILITIES_CONSOL">"c5945"</definedName>
    <definedName name="IQ_HC_HOSP_FACILITIES_CONSOL_SF">"c6000"</definedName>
    <definedName name="IQ_HC_HOSP_FACILITIES_NON_CONSOL">"c5946"</definedName>
    <definedName name="IQ_HC_HOSP_FACILITIES_NON_CONSOL_SF">"c6001"</definedName>
    <definedName name="IQ_HC_HOSP_FACILITIES_TOTAL">"c5947"</definedName>
    <definedName name="IQ_HC_HOSP_FACILITIES_TOTAL_SF">"c6002"</definedName>
    <definedName name="IQ_HC_INPATIENT_PROCEDURES">"c5961"</definedName>
    <definedName name="IQ_HC_INPATIENT_PROCEDURES_SF">"c6011"</definedName>
    <definedName name="IQ_HC_INPATIENT_REV_PER_ADMISSION">"c5994"</definedName>
    <definedName name="IQ_HC_INTPATIENT_SVCS_PCT_REV">"c5975"</definedName>
    <definedName name="IQ_HC_INTPATIENT_SVCS_PCT_REV_SF">"c6015"</definedName>
    <definedName name="IQ_HC_LICENSED_BEDS">"c5948"</definedName>
    <definedName name="IQ_HC_LICENSED_BEDS_SF">"c6003"</definedName>
    <definedName name="IQ_HC_MANAGED_CARE_PCT_ADMISSIONS">"c5982"</definedName>
    <definedName name="IQ_HC_MANAGED_CARE_PCT_REV">"c5978"</definedName>
    <definedName name="IQ_HC_MEDICAID_PCT_ADMISSIONS">"c5981"</definedName>
    <definedName name="IQ_HC_MEDICAID_PCT_REV">"c5977"</definedName>
    <definedName name="IQ_HC_MEDICARE_PCT_ADMISSIONS">"c5980"</definedName>
    <definedName name="IQ_HC_MEDICARE_PCT_REV">"c5976"</definedName>
    <definedName name="IQ_HC_NET_INPATIENT_REV">"c5984"</definedName>
    <definedName name="IQ_HC_NET_OUTPATIENT_REV">"c5985"</definedName>
    <definedName name="IQ_HC_NET_PATIENT_REV">"c5986"</definedName>
    <definedName name="IQ_HC_NET_PATIENT_REV_SF">"c6005"</definedName>
    <definedName name="IQ_HC_OCC_RATE">"c5967"</definedName>
    <definedName name="IQ_HC_OCC_RATE_LICENSED_BEDS">"c5968"</definedName>
    <definedName name="IQ_HC_OCC_RATE_SF">"c6009"</definedName>
    <definedName name="IQ_HC_OPEX_SUPPLIES">"c5990"</definedName>
    <definedName name="IQ_HC_OTHER_OPEX_PCT_REV">"c5973"</definedName>
    <definedName name="IQ_HC_OUTPATIENT_PROCEDURES">"c5962"</definedName>
    <definedName name="IQ_HC_OUTPATIENT_PROCEDURES_SF">"c6012"</definedName>
    <definedName name="IQ_HC_OUTPATIENT_REV_PER_ADMISSION">"c5995"</definedName>
    <definedName name="IQ_HC_OUTPATIENT_SVCS_PCT_REV">"c5974"</definedName>
    <definedName name="IQ_HC_OUTPATIENT_SVCS_PCT_REV_SF">"c6014"</definedName>
    <definedName name="IQ_HC_PATIENT_DAYS">"c5960"</definedName>
    <definedName name="IQ_HC_PATIENT_DAYS_SF">"c6010"</definedName>
    <definedName name="IQ_HC_PROF_GEN_LIAB_CLAIM_PAID">"c5991"</definedName>
    <definedName name="IQ_HC_PROF_GEN_LIAB_EXP_BENEFIT">"c5992"</definedName>
    <definedName name="IQ_HC_PROVISION_DOUBTFUL_PCT_REV">"c5972"</definedName>
    <definedName name="IQ_HC_REV_GROWTH">"c5996"</definedName>
    <definedName name="IQ_HC_REV_PER_EQUIV_ADMISSION">"c5959"</definedName>
    <definedName name="IQ_HC_REV_PER_EQUIV_ADMISSION_SF">"c6008"</definedName>
    <definedName name="IQ_HC_REV_PER_EQUIV_ADMISSIONS_GROWTH">"c5999"</definedName>
    <definedName name="IQ_HC_REV_PER_PATIENT_DAY">"c5969"</definedName>
    <definedName name="IQ_HC_REV_PER_PATIENT_DAY_SF">"c6018"</definedName>
    <definedName name="IQ_HC_SALARIES_PCT_REV">"c5970"</definedName>
    <definedName name="IQ_HC_SUPPLIES_PCT_REV">"c5971"</definedName>
    <definedName name="IQ_HC_TOTAL_PROCEDURES">"c5963"</definedName>
    <definedName name="IQ_HC_TOTAL_PROCEDURES_SF">"c6013"</definedName>
    <definedName name="IQ_HC_UNINSURED_PCT_ADMISSIONS">"c5983"</definedName>
    <definedName name="IQ_HC_UNINSURED_PCT_REV">"c5979"</definedName>
    <definedName name="IQ_HIGH_DATE_RT">"HIGHDATE"</definedName>
    <definedName name="IQ_HIGH_PRICE_RT">"HIGH"</definedName>
    <definedName name="IQ_HIGH_TARGET_PRICE">"c1651"</definedName>
    <definedName name="IQ_HIGH_TARGET_PRICE_REUT">"c5317"</definedName>
    <definedName name="IQ_HIGH_TARGET_PRICE_THOM">"c5096"</definedName>
    <definedName name="IQ_HIGH_TIME_RT">"HIGHTIME"</definedName>
    <definedName name="IQ_HIGHPRICE" hidden="1">"c545"</definedName>
    <definedName name="IQ_HOME_AVG_LOAN_SIZE">"c5911"</definedName>
    <definedName name="IQ_HOME_BACKLOG">"c5844"</definedName>
    <definedName name="IQ_HOME_BACKLOG_AVG_JV">"c5848"</definedName>
    <definedName name="IQ_HOME_BACKLOG_AVG_JV_GROWTH">"c5928"</definedName>
    <definedName name="IQ_HOME_BACKLOG_AVG_JV_INC">"c5851"</definedName>
    <definedName name="IQ_HOME_BACKLOG_AVG_JV_INC_GROWTH">"c5931"</definedName>
    <definedName name="IQ_HOME_BACKLOG_AVG_PRICE">"c5845"</definedName>
    <definedName name="IQ_HOME_BACKLOG_AVG_PRICE_GROWTH">"c5925"</definedName>
    <definedName name="IQ_HOME_BACKLOG_GROWTH">"c5924"</definedName>
    <definedName name="IQ_HOME_BACKLOG_JV">"c5847"</definedName>
    <definedName name="IQ_HOME_BACKLOG_JV_GROWTH">"c5927"</definedName>
    <definedName name="IQ_HOME_BACKLOG_JV_INC">"c5850"</definedName>
    <definedName name="IQ_HOME_BACKLOG_JV_INC_GROWTH">"c5930"</definedName>
    <definedName name="IQ_HOME_BACKLOG_VALUE">"c5846"</definedName>
    <definedName name="IQ_HOME_BACKLOG_VALUE_GROWTH">"c5926"</definedName>
    <definedName name="IQ_HOME_BACKLOG_VALUE_JV">"c5849"</definedName>
    <definedName name="IQ_HOME_BACKLOG_VALUE_JV_GROWTH">"c5929"</definedName>
    <definedName name="IQ_HOME_BACKLOG_VALUE_JV_INC">"c5852"</definedName>
    <definedName name="IQ_HOME_BACKLOG_VALUE_JV_INC_GROWTH">"c5932"</definedName>
    <definedName name="IQ_HOME_COMMUNITIES_ACTIVE">"c5862"</definedName>
    <definedName name="IQ_HOME_COMMUNITIES_ACTIVE_GROWTH">"c5942"</definedName>
    <definedName name="IQ_HOME_COMMUNITIES_ACTIVE_JV">"c5863"</definedName>
    <definedName name="IQ_HOME_COMMUNITIES_ACTIVE_JV_GROWTH">"c5943"</definedName>
    <definedName name="IQ_HOME_COMMUNITIES_ACTIVE_JV_INC">"c5864"</definedName>
    <definedName name="IQ_HOME_COMMUNITIES_ACTIVE_JV_INC_GROWTH">"c5944"</definedName>
    <definedName name="IQ_HOME_COST_CONSTRUCTION_SVCS">"c5882"</definedName>
    <definedName name="IQ_HOME_COST_ELIMINATIONS_OTHER">"c5883"</definedName>
    <definedName name="IQ_HOME_COST_FINANCIAL_SVCS">"c5881"</definedName>
    <definedName name="IQ_HOME_COST_HOUSING">"c5877"</definedName>
    <definedName name="IQ_HOME_COST_LAND_LOT">"c5878"</definedName>
    <definedName name="IQ_HOME_COST_OTHER_HOMEBUILDING">"c5879"</definedName>
    <definedName name="IQ_HOME_COST_TOTAL">"c5884"</definedName>
    <definedName name="IQ_HOME_COST_TOTAL_HOMEBUILDING">"c5880"</definedName>
    <definedName name="IQ_HOME_DELIVERED">"c5835"</definedName>
    <definedName name="IQ_HOME_DELIVERED_AVG_PRICE">"c5836"</definedName>
    <definedName name="IQ_HOME_DELIVERED_AVG_PRICE_GROWTH">"c5916"</definedName>
    <definedName name="IQ_HOME_DELIVERED_AVG_PRICE_JV">"c5839"</definedName>
    <definedName name="IQ_HOME_DELIVERED_AVG_PRICE_JV_GROWTH">"c5919"</definedName>
    <definedName name="IQ_HOME_DELIVERED_AVG_PRICE_JV_INC">"c5842"</definedName>
    <definedName name="IQ_HOME_DELIVERED_AVG_PRICE_JV_INC_GROWTH">"c5922"</definedName>
    <definedName name="IQ_HOME_DELIVERED_GROWTH">"c5915"</definedName>
    <definedName name="IQ_HOME_DELIVERED_JV">"c5838"</definedName>
    <definedName name="IQ_HOME_DELIVERED_JV_GROWTH">"c5918"</definedName>
    <definedName name="IQ_HOME_DELIVERED_JV_INC">"c5841"</definedName>
    <definedName name="IQ_HOME_DELIVERED_JV_INC_GROWTH">"c5921"</definedName>
    <definedName name="IQ_HOME_DELIVERED_VALUE">"c5837"</definedName>
    <definedName name="IQ_HOME_DELIVERED_VALUE_GROWTH">"c5917"</definedName>
    <definedName name="IQ_HOME_DELIVERED_VALUE_JV">"c5840"</definedName>
    <definedName name="IQ_HOME_DELIVERED_VALUE_JV_GROWTH">"c5920"</definedName>
    <definedName name="IQ_HOME_DELIVERED_VALUE_JV_INC">"c5843"</definedName>
    <definedName name="IQ_HOME_DELIVERED_VALUE_JV_INC_GROWTH">"c5923"</definedName>
    <definedName name="IQ_HOME_FINISHED_HOMES_CIP">"c5865"</definedName>
    <definedName name="IQ_HOME_FIRSTLIEN_MORT_ORIGINATED">"c5905"</definedName>
    <definedName name="IQ_HOME_FIRSTLIEN_MORT_ORIGINATED_VOL">"c5908"</definedName>
    <definedName name="IQ_HOME_HUC">"c5822"</definedName>
    <definedName name="IQ_HOME_HUC_JV">"c5823"</definedName>
    <definedName name="IQ_HOME_HUC_JV_INC">"c5824"</definedName>
    <definedName name="IQ_HOME_INV_NOT_OWNED">"c5868"</definedName>
    <definedName name="IQ_HOME_LAND_DEVELOPMENT">"c5866"</definedName>
    <definedName name="IQ_HOME_LAND_FUTURE_DEVELOPMENT">"c5867"</definedName>
    <definedName name="IQ_HOME_LOAN_APPLICATIONS">"c5910"</definedName>
    <definedName name="IQ_HOME_LOANS_SOLD_COUNT">"c5912"</definedName>
    <definedName name="IQ_HOME_LOANS_SOLD_VALUE">"c5913"</definedName>
    <definedName name="IQ_HOME_LOTS_CONTROLLED">"c5831"</definedName>
    <definedName name="IQ_HOME_LOTS_FINISHED">"c5827"</definedName>
    <definedName name="IQ_HOME_LOTS_HELD_SALE">"c5830"</definedName>
    <definedName name="IQ_HOME_LOTS_JV">"c5833"</definedName>
    <definedName name="IQ_HOME_LOTS_JV_INC">"c5834"</definedName>
    <definedName name="IQ_HOME_LOTS_OTHER">"c5832"</definedName>
    <definedName name="IQ_HOME_LOTS_OWNED">"c5828"</definedName>
    <definedName name="IQ_HOME_LOTS_UNDER_DEVELOPMENT">"c5826"</definedName>
    <definedName name="IQ_HOME_LOTS_UNDER_OPTION">"c5829"</definedName>
    <definedName name="IQ_HOME_LOTS_UNDEVELOPED">"c5825"</definedName>
    <definedName name="IQ_HOME_MORT_CAPTURE_RATE">"c5906"</definedName>
    <definedName name="IQ_HOME_MORT_ORIGINATED">"c5907"</definedName>
    <definedName name="IQ_HOME_OBLIGATIONS_INV_NOT_OWNED">"c5914"</definedName>
    <definedName name="IQ_HOME_ORDERS">"c5853"</definedName>
    <definedName name="IQ_HOME_ORDERS_AVG_PRICE">"c5854"</definedName>
    <definedName name="IQ_HOME_ORDERS_AVG_PRICE_GROWTH">"c5934"</definedName>
    <definedName name="IQ_HOME_ORDERS_AVG_PRICE_JV">"c5857"</definedName>
    <definedName name="IQ_HOME_ORDERS_AVG_PRICE_JV_GROWTH">"c5937"</definedName>
    <definedName name="IQ_HOME_ORDERS_AVG_PRICE_JV_INC">"c5860"</definedName>
    <definedName name="IQ_HOME_ORDERS_AVG_PRICE_JV_INC_GROWTH">"c5940"</definedName>
    <definedName name="IQ_HOME_ORDERS_GROWTH">"c5933"</definedName>
    <definedName name="IQ_HOME_ORDERS_JV">"c5856"</definedName>
    <definedName name="IQ_HOME_ORDERS_JV_GROWTH">"c5936"</definedName>
    <definedName name="IQ_HOME_ORDERS_JV_INC">"c5859"</definedName>
    <definedName name="IQ_HOME_ORDERS_JV_INC_GROWTH">"c5939"</definedName>
    <definedName name="IQ_HOME_ORDERS_VALUE">"c5855"</definedName>
    <definedName name="IQ_HOME_ORDERS_VALUE_GROWTH">"c5935"</definedName>
    <definedName name="IQ_HOME_ORDERS_VALUE_JV">"c5858"</definedName>
    <definedName name="IQ_HOME_ORDERS_VALUE_JV_GROWTH">"c5938"</definedName>
    <definedName name="IQ_HOME_ORDERS_VALUE_JV_INC">"c5861"</definedName>
    <definedName name="IQ_HOME_ORDERS_VALUE_JV_INC_GROWTH">"c5941"</definedName>
    <definedName name="IQ_HOME_ORIGINATION_TOTAL">"c5909"</definedName>
    <definedName name="IQ_HOME_PRETAX_INC_CONSTRUCTION_SVCS">"c5890"</definedName>
    <definedName name="IQ_HOME_PRETAX_INC_ELIMINATIONS_OTHER">"c5891"</definedName>
    <definedName name="IQ_HOME_PRETAX_INC_FINANCIAL_SVCS">"c5889"</definedName>
    <definedName name="IQ_HOME_PRETAX_INC_HOUSING">"c5885"</definedName>
    <definedName name="IQ_HOME_PRETAX_INC_LAND_LOT">"c5886"</definedName>
    <definedName name="IQ_HOME_PRETAX_INC_OTHER_HOMEBUILDING">"c5887"</definedName>
    <definedName name="IQ_HOME_PRETAX_INC_TOTAL">"c5892"</definedName>
    <definedName name="IQ_HOME_PRETAX_INC_TOTAL_HOMEBUILDING">"c5888"</definedName>
    <definedName name="IQ_HOME_PURCH_OBLIGATION_1YR">"c5898"</definedName>
    <definedName name="IQ_HOME_PURCH_OBLIGATION_2YR">"c5899"</definedName>
    <definedName name="IQ_HOME_PURCH_OBLIGATION_3YR">"c5900"</definedName>
    <definedName name="IQ_HOME_PURCH_OBLIGATION_4YR">"c5901"</definedName>
    <definedName name="IQ_HOME_PURCH_OBLIGATION_5YR">"c5902"</definedName>
    <definedName name="IQ_HOME_PURCH_OBLIGATION_AFTER5">"c5903"</definedName>
    <definedName name="IQ_HOME_PURCH_OBLIGATION_TOTAL">"c5904"</definedName>
    <definedName name="IQ_HOME_REV_CONSTRUCTION_SERVICES">"c5874"</definedName>
    <definedName name="IQ_HOME_REV_ELIMINATIONS_OTHER">"c5875"</definedName>
    <definedName name="IQ_HOME_REV_FINANCIAL_SERVICES">"c5873"</definedName>
    <definedName name="IQ_HOME_REV_HOUSING">"c5872"</definedName>
    <definedName name="IQ_HOME_REV_LAND_LOT">"c5870"</definedName>
    <definedName name="IQ_HOME_REV_OTHER_HOMEBUILDING">"c5871"</definedName>
    <definedName name="IQ_HOME_REV_TOTAL">"c5876"</definedName>
    <definedName name="IQ_HOME_TOTAL_INV">"c5869"</definedName>
    <definedName name="IQ_HOME_WARRANTY_RES_BEG">"c5893"</definedName>
    <definedName name="IQ_HOME_WARRANTY_RES_END">"c5897"</definedName>
    <definedName name="IQ_HOME_WARRANTY_RES_ISS">"c5894"</definedName>
    <definedName name="IQ_HOME_WARRANTY_RES_OTHER">"c5896"</definedName>
    <definedName name="IQ_HOME_WARRANTY_RES_PAY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>"c2987"</definedName>
    <definedName name="IQ_IMPUT_OPER_LEASE_INT_EXP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>"c3601"</definedName>
    <definedName name="IQ_INDUSTRY_GROUP">"c3602"</definedName>
    <definedName name="IQ_INDUSTRY_SECTOR">"c3603"</definedName>
    <definedName name="IQ_INS_ANNUITY_LIAB" hidden="1">"c563"</definedName>
    <definedName name="IQ_INS_ANNUITY_REV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>"c2988"</definedName>
    <definedName name="IQ_INT_EXP_INS" hidden="1">"c589"</definedName>
    <definedName name="IQ_INT_EXP_LTD" hidden="1">"c2086"</definedName>
    <definedName name="IQ_INT_EXP_RE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V_10YR_ANN_CAGR">"c6164"</definedName>
    <definedName name="IQ_INV_10YR_ANN_GROWTH" hidden="1">"c1930"</definedName>
    <definedName name="IQ_INV_1YR_ANN_GROWTH" hidden="1">"c1925"</definedName>
    <definedName name="IQ_INV_2YR_ANN_CAGR">"c6160"</definedName>
    <definedName name="IQ_INV_2YR_ANN_GROWTH" hidden="1">"c1926"</definedName>
    <definedName name="IQ_INV_3YR_ANN_CAGR">"c6161"</definedName>
    <definedName name="IQ_INV_3YR_ANN_GROWTH" hidden="1">"c1927"</definedName>
    <definedName name="IQ_INV_5YR_ANN_CAGR">"c6162"</definedName>
    <definedName name="IQ_INV_5YR_ANN_GROWTH" hidden="1">"c1928"</definedName>
    <definedName name="IQ_INV_7YR_ANN_CAGR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>"c6227"</definedName>
    <definedName name="IQ_INVEST_LOANS_CF_REIT" hidden="1">"c633"</definedName>
    <definedName name="IQ_INVEST_LOANS_CF_UTI" hidden="1">"c634"</definedName>
    <definedName name="IQ_INVEST_MUNI_SECURITY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>"c6228"</definedName>
    <definedName name="IQ_INVEST_SECURITY_CF_REIT" hidden="1">"c642"</definedName>
    <definedName name="IQ_INVEST_SECURITY_CF_UTI" hidden="1">"c643"</definedName>
    <definedName name="IQ_INVEST_SECURITY_SUPPL">"c5511"</definedName>
    <definedName name="IQ_IPRD" hidden="1">"c644"</definedName>
    <definedName name="IQ_ISS_DEBT_NET" hidden="1">"c1391"</definedName>
    <definedName name="IQ_ISS_STOCK_NET" hidden="1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>"c2188"</definedName>
    <definedName name="IQ_LAST_SPLIT_DATE" hidden="1">"c2095"</definedName>
    <definedName name="IQ_LAST_SPLIT_FACTOR" hidden="1">"c2093"</definedName>
    <definedName name="IQ_LASTPRICINGDATE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>"c6174"</definedName>
    <definedName name="IQ_LFCF_10YR_ANN_GROWTH" hidden="1">"c1942"</definedName>
    <definedName name="IQ_LFCF_1YR_ANN_GROWTH" hidden="1">"c1937"</definedName>
    <definedName name="IQ_LFCF_2YR_ANN_CAGR">"c6170"</definedName>
    <definedName name="IQ_LFCF_2YR_ANN_GROWTH" hidden="1">"c1938"</definedName>
    <definedName name="IQ_LFCF_3YR_ANN_CAGR">"c6171"</definedName>
    <definedName name="IQ_LFCF_3YR_ANN_GROWTH" hidden="1">"c1939"</definedName>
    <definedName name="IQ_LFCF_5YR_ANN_CAGR">"c6172"</definedName>
    <definedName name="IQ_LFCF_5YR_ANN_GROWTH" hidden="1">"c1940"</definedName>
    <definedName name="IQ_LFCF_7YR_ANN_CAGR">"c6173"</definedName>
    <definedName name="IQ_LFCF_7YR_ANN_GROWTH" hidden="1">"c1941"</definedName>
    <definedName name="IQ_LFCF_MARGIN" hidden="1">"c1961"</definedName>
    <definedName name="IQ_LH_STATUTORY_SURPLUS">"c2771"</definedName>
    <definedName name="IQ_LICENSED_POPS" hidden="1">"c2123"</definedName>
    <definedName name="IQ_LIFE_EARNED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>"c2751"</definedName>
    <definedName name="IQ_LOW_DATE_RT">"LOWDATE"</definedName>
    <definedName name="IQ_LOW_PRICE_RT">"LOW"</definedName>
    <definedName name="IQ_LOW_TARGET_PRICE">"c1652"</definedName>
    <definedName name="IQ_LOW_TARGET_PRICE_REUT">"c5318"</definedName>
    <definedName name="IQ_LOW_TARGET_PRICE_THOM">"c5097"</definedName>
    <definedName name="IQ_LOW_TIME_RT">"LOWTIME"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>"c2542"</definedName>
    <definedName name="IQ_LT_DEBT_CAPITAL_LEASES_PCT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>"c6231"</definedName>
    <definedName name="IQ_LT_DEBT_ISSUED_REIT" hidden="1">"c686"</definedName>
    <definedName name="IQ_LT_DEBT_ISSUED_UTI" hidden="1">"c687"</definedName>
    <definedName name="IQ_LT_DEBT_RE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>"c2947"</definedName>
    <definedName name="IQ_MAINT_CAPEX_ACT_OR_EST">"c4458"</definedName>
    <definedName name="IQ_MAINT_CAPEX_EST">"c4457"</definedName>
    <definedName name="IQ_MAINT_CAPEX_GUIDANCE">"c4459"</definedName>
    <definedName name="IQ_MAINT_CAPEX_HIGH_EST">"c4460"</definedName>
    <definedName name="IQ_MAINT_CAPEX_HIGH_GUIDANCE">"c4197"</definedName>
    <definedName name="IQ_MAINT_CAPEX_LOW_EST">"c4461"</definedName>
    <definedName name="IQ_MAINT_CAPEX_LOW_GUIDANCE">"c4237"</definedName>
    <definedName name="IQ_MAINT_CAPEX_MEDIAN_EST">"c4462"</definedName>
    <definedName name="IQ_MAINT_CAPEX_NUM_EST">"c4463"</definedName>
    <definedName name="IQ_MAINT_CAPEX_STDDEV_EST">"c4464"</definedName>
    <definedName name="IQ_MAINT_REPAIR" hidden="1">"c2087"</definedName>
    <definedName name="IQ_MAKE_WHOLE_END_DATE">"c2493"</definedName>
    <definedName name="IQ_MAKE_WHOLE_SPREAD">"c2494"</definedName>
    <definedName name="IQ_MAKE_WHOLE_START_DATE">"c2492"</definedName>
    <definedName name="IQ_MARKET_CAP_LFCF" hidden="1">"c2209"</definedName>
    <definedName name="IQ_MARKETCAP" hidden="1">"c712"</definedName>
    <definedName name="IQ_MARKETING" hidden="1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DIAN_TARGET_PRICE_THOM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>"c742"</definedName>
    <definedName name="IQ_MKTCAP_TOTAL_REV_FWD_REUT">"c4048"</definedName>
    <definedName name="IQ_MKTCAP_TOTAL_REV_FWD_THOM">"c4055"</definedName>
    <definedName name="IQ_MM_ACCOUNT" hidden="1">"c743"</definedName>
    <definedName name="IQ_MONTH" hidden="1">15000</definedName>
    <definedName name="IQ_MOODYS_ACTION_LT">"c5660"</definedName>
    <definedName name="IQ_MOODYS_ACTION_ST">"c5663"</definedName>
    <definedName name="IQ_MOODYS_BANK_FIN_STRENGTH_ACTION_LT">"c5669"</definedName>
    <definedName name="IQ_MOODYS_BANK_FIN_STRENGTH_DATE_LT">"c5668"</definedName>
    <definedName name="IQ_MOODYS_BANK_FIN_STRENGTH_LT">"c5670"</definedName>
    <definedName name="IQ_MOODYS_CORP_FAMILY_ACTION_LT">"c5666"</definedName>
    <definedName name="IQ_MOODYS_CORP_FAMILY_DATE_LT">"c5665"</definedName>
    <definedName name="IQ_MOODYS_CORP_FAMILY_LT">"c5667"</definedName>
    <definedName name="IQ_MOODYS_DATE_LT">"c5659"</definedName>
    <definedName name="IQ_MOODYS_DATE_ST">"c5662"</definedName>
    <definedName name="IQ_MOODYS_INS_FIN_STRENGTH_ACTION_LT">"c5672"</definedName>
    <definedName name="IQ_MOODYS_INS_FIN_STRENGTH_ACTION_ST">"c5675"</definedName>
    <definedName name="IQ_MOODYS_INS_FIN_STRENGTH_DATE_LT">"c5671"</definedName>
    <definedName name="IQ_MOODYS_INS_FIN_STRENGTH_DATE_ST">"c5674"</definedName>
    <definedName name="IQ_MOODYS_INS_FIN_STRENGTH_LT">"c5673"</definedName>
    <definedName name="IQ_MOODYS_INS_FIN_STRENGTH_ST">"c5676"</definedName>
    <definedName name="IQ_MOODYS_ISSUE_ACTION_LT">"c5683"</definedName>
    <definedName name="IQ_MOODYS_ISSUE_DATE_LT">"c5682"</definedName>
    <definedName name="IQ_MOODYS_ISSUE_LT">"c5684"</definedName>
    <definedName name="IQ_MOODYS_ISSUE_WATCHLIST_DATE">"c5685"</definedName>
    <definedName name="IQ_MOODYS_ISSUE_WATCHLIST_INDICATOR">"c5687"</definedName>
    <definedName name="IQ_MOODYS_ISSUE_WATCHLIST_REASON">"c5686"</definedName>
    <definedName name="IQ_MOODYS_LT">"c5661"</definedName>
    <definedName name="IQ_MOODYS_OUTLOOK">"c5678"</definedName>
    <definedName name="IQ_MOODYS_OUTLOOK_DATE">"c5677"</definedName>
    <definedName name="IQ_MOODYS_ST">"c5664"</definedName>
    <definedName name="IQ_MOODYS_WATCHLIST_DATE">"c5679"</definedName>
    <definedName name="IQ_MOODYS_WATCHLIST_INDICATOR">"c5681"</definedName>
    <definedName name="IQ_MOODYS_WATCHLIST_REASON">"c5680"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40451.5766666667</definedName>
    <definedName name="IQ_NAV_ACT_OR_EST">"c2225"</definedName>
    <definedName name="IQ_NAV_ACT_OR_EST_THOM">"c5607"</definedName>
    <definedName name="IQ_NAV_EST">"c1751"</definedName>
    <definedName name="IQ_NAV_EST_THOM">"c5601"</definedName>
    <definedName name="IQ_NAV_HIGH_EST">"c1753"</definedName>
    <definedName name="IQ_NAV_HIGH_EST_THOM">"c5604"</definedName>
    <definedName name="IQ_NAV_LOW_EST">"c1754"</definedName>
    <definedName name="IQ_NAV_LOW_EST_THOM">"c5605"</definedName>
    <definedName name="IQ_NAV_MEDIAN_EST">"c1752"</definedName>
    <definedName name="IQ_NAV_MEDIAN_EST_THOM">"c5602"</definedName>
    <definedName name="IQ_NAV_NUM_EST">"c1755"</definedName>
    <definedName name="IQ_NAV_NUM_EST_THOM">"c5606"</definedName>
    <definedName name="IQ_NAV_SHARE_ACT_OR_EST">"c2225"</definedName>
    <definedName name="IQ_NAV_SHARE_ACT_OR_EST_REUT">"c5623"</definedName>
    <definedName name="IQ_NAV_SHARE_EST">"c5609"</definedName>
    <definedName name="IQ_NAV_SHARE_EST_REUT">"c5617"</definedName>
    <definedName name="IQ_NAV_SHARE_HIGH_EST">"c5612"</definedName>
    <definedName name="IQ_NAV_SHARE_HIGH_EST_REUT">"c5620"</definedName>
    <definedName name="IQ_NAV_SHARE_LOW_EST">"c5613"</definedName>
    <definedName name="IQ_NAV_SHARE_LOW_EST_REUT">"c5621"</definedName>
    <definedName name="IQ_NAV_SHARE_MEDIAN_EST">"c5610"</definedName>
    <definedName name="IQ_NAV_SHARE_MEDIAN_EST_REUT">"c5618"</definedName>
    <definedName name="IQ_NAV_SHARE_NUM_EST">"c5614"</definedName>
    <definedName name="IQ_NAV_SHARE_NUM_EST_REUT">"c5622"</definedName>
    <definedName name="IQ_NAV_SHARE_STDDEV_EST">"c5611"</definedName>
    <definedName name="IQ_NAV_SHARE_STDDEV_EST_REUT">"c5619"</definedName>
    <definedName name="IQ_NAV_STDDEV_EST">"c1756"</definedName>
    <definedName name="IQ_NAV_STDDEV_EST_THOM">"c5603"</definedName>
    <definedName name="IQ_NET_CHANGE" hidden="1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 hidden="1">"c1584"</definedName>
    <definedName name="IQ_NET_DEBT_ACT_OR_EST">"c3583"</definedName>
    <definedName name="IQ_NET_DEBT_ACT_OR_EST_REUT">"c5473"</definedName>
    <definedName name="IQ_NET_DEBT_ACT_OR_EST_THOM">"c5309"</definedName>
    <definedName name="IQ_NET_DEBT_EBITDA" hidden="1">"c750"</definedName>
    <definedName name="IQ_NET_DEBT_EBITDA_CAPEX">"c2949"</definedName>
    <definedName name="IQ_NET_DEBT_EST">"c3517"</definedName>
    <definedName name="IQ_NET_DEBT_EST_REUT">"c3976"</definedName>
    <definedName name="IQ_NET_DEBT_EST_THOM">"c4027"</definedName>
    <definedName name="IQ_NET_DEBT_GUIDANCE">"c4467"</definedName>
    <definedName name="IQ_NET_DEBT_HIGH_EST">"c3518"</definedName>
    <definedName name="IQ_NET_DEBT_HIGH_EST_REUT">"c3978"</definedName>
    <definedName name="IQ_NET_DEBT_HIGH_EST_THOM">"c4029"</definedName>
    <definedName name="IQ_NET_DEBT_HIGH_GUIDANCE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>"c6238"</definedName>
    <definedName name="IQ_NET_DEBT_ISSUED_REIT" hidden="1">"c756"</definedName>
    <definedName name="IQ_NET_DEBT_ISSUED_UTI" hidden="1">"c757"</definedName>
    <definedName name="IQ_NET_DEBT_LOW_EST">"c3519"</definedName>
    <definedName name="IQ_NET_DEBT_LOW_EST_REUT">"c3979"</definedName>
    <definedName name="IQ_NET_DEBT_LOW_EST_THOM">"c4030"</definedName>
    <definedName name="IQ_NET_DEBT_LOW_GUIDANCE">"c4221"</definedName>
    <definedName name="IQ_NET_DEBT_MEDIAN_EST">"c3520"</definedName>
    <definedName name="IQ_NET_DEBT_MEDIAN_EST_REUT">"c3977"</definedName>
    <definedName name="IQ_NET_DEBT_MEDIAN_EST_THOM">"c4028"</definedName>
    <definedName name="IQ_NET_DEBT_NUM_EST">"c3515"</definedName>
    <definedName name="IQ_NET_DEBT_NUM_EST_REUT">"c3980"</definedName>
    <definedName name="IQ_NET_DEBT_NUM_EST_THOM">"c4031"</definedName>
    <definedName name="IQ_NET_DEBT_STDDEV_EST">"c3516"</definedName>
    <definedName name="IQ_NET_DEBT_STDDEV_EST_REUT">"c3981"</definedName>
    <definedName name="IQ_NET_DEBT_STDDEV_EST_THOM">"c4032"</definedName>
    <definedName name="IQ_NET_EARNED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T_INC_10YR_ANN_CAGR">"c6100"</definedName>
    <definedName name="IQ_NET_INT_INC_10YR_ANN_GROWTH" hidden="1">"c758"</definedName>
    <definedName name="IQ_NET_INT_INC_1YR_ANN_GROWTH" hidden="1">"c759"</definedName>
    <definedName name="IQ_NET_INT_INC_2YR_ANN_CAGR">"c6101"</definedName>
    <definedName name="IQ_NET_INT_INC_2YR_ANN_GROWTH" hidden="1">"c760"</definedName>
    <definedName name="IQ_NET_INT_INC_3YR_ANN_CAGR">"c6102"</definedName>
    <definedName name="IQ_NET_INT_INC_3YR_ANN_GROWTH" hidden="1">"c761"</definedName>
    <definedName name="IQ_NET_INT_INC_5YR_ANN_CAGR">"c6103"</definedName>
    <definedName name="IQ_NET_INT_INC_5YR_ANN_GROWTH" hidden="1">"c762"</definedName>
    <definedName name="IQ_NET_INT_INC_7YR_ANN_CAGR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>"c2769"</definedName>
    <definedName name="IQ_NET_LOANS" hidden="1">"c772"</definedName>
    <definedName name="IQ_NET_LOANS_10YR_ANN_CAGR">"c6105"</definedName>
    <definedName name="IQ_NET_LOANS_10YR_ANN_GROWTH" hidden="1">"c773"</definedName>
    <definedName name="IQ_NET_LOANS_1YR_ANN_GROWTH" hidden="1">"c774"</definedName>
    <definedName name="IQ_NET_LOANS_2YR_ANN_CAGR">"c6106"</definedName>
    <definedName name="IQ_NET_LOANS_2YR_ANN_GROWTH" hidden="1">"c775"</definedName>
    <definedName name="IQ_NET_LOANS_3YR_ANN_CAGR">"c6107"</definedName>
    <definedName name="IQ_NET_LOANS_3YR_ANN_GROWTH" hidden="1">"c776"</definedName>
    <definedName name="IQ_NET_LOANS_5YR_ANN_CAGR">"c6108"</definedName>
    <definedName name="IQ_NET_LOANS_5YR_ANN_GROWTH" hidden="1">"c777"</definedName>
    <definedName name="IQ_NET_LOANS_7YR_ANN_CAGR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 hidden="1">"c781"</definedName>
    <definedName name="IQ_NI_10YR_ANN_CAGR">"c6110"</definedName>
    <definedName name="IQ_NI_10YR_ANN_GROWTH" hidden="1">"c782"</definedName>
    <definedName name="IQ_NI_1YR_ANN_GROWTH" hidden="1">"c783"</definedName>
    <definedName name="IQ_NI_2YR_ANN_CAGR">"c6111"</definedName>
    <definedName name="IQ_NI_2YR_ANN_GROWTH" hidden="1">"c784"</definedName>
    <definedName name="IQ_NI_3YR_ANN_CAGR">"c6112"</definedName>
    <definedName name="IQ_NI_3YR_ANN_GROWTH" hidden="1">"c785"</definedName>
    <definedName name="IQ_NI_5YR_ANN_CAGR">"c6113"</definedName>
    <definedName name="IQ_NI_5YR_ANN_GROWTH" hidden="1">"c786"</definedName>
    <definedName name="IQ_NI_7YR_ANN_CAGR">"c6114"</definedName>
    <definedName name="IQ_NI_7YR_ANN_GROWTH" hidden="1">"c787"</definedName>
    <definedName name="IQ_NI_ACT_OR_EST">"c2222"</definedName>
    <definedName name="IQ_NI_ACT_OR_EST_REUT">"c5468"</definedName>
    <definedName name="IQ_NI_ACT_OR_EST_THOM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>"c1716"</definedName>
    <definedName name="IQ_NI_EST_REUT">"c5368"</definedName>
    <definedName name="IQ_NI_EST_THOM">"c5126"</definedName>
    <definedName name="IQ_NI_GAAP_GUIDANCE">"c4470"</definedName>
    <definedName name="IQ_NI_GAAP_HIGH_GUIDANCE">"c4177"</definedName>
    <definedName name="IQ_NI_GAAP_LOW_GUIDANCE">"c4217"</definedName>
    <definedName name="IQ_NI_GUIDANCE">"c4469"</definedName>
    <definedName name="IQ_NI_GW_EST">"c1723"</definedName>
    <definedName name="IQ_NI_GW_EST_REUT">"c5375"</definedName>
    <definedName name="IQ_NI_GW_GUIDANCE">"c4471"</definedName>
    <definedName name="IQ_NI_GW_HIGH_EST">"c1725"</definedName>
    <definedName name="IQ_NI_GW_HIGH_EST_REUT">"c5377"</definedName>
    <definedName name="IQ_NI_GW_HIGH_GUIDANCE">"c4178"</definedName>
    <definedName name="IQ_NI_GW_LOW_EST">"c1726"</definedName>
    <definedName name="IQ_NI_GW_LOW_EST_REUT">"c5378"</definedName>
    <definedName name="IQ_NI_GW_LOW_GUIDANCE">"c4218"</definedName>
    <definedName name="IQ_NI_GW_MEDIAN_EST">"c1724"</definedName>
    <definedName name="IQ_NI_GW_MEDIAN_EST_REUT">"c5376"</definedName>
    <definedName name="IQ_NI_GW_NUM_EST">"c1727"</definedName>
    <definedName name="IQ_NI_GW_NUM_EST_REUT">"c5379"</definedName>
    <definedName name="IQ_NI_GW_STDDEV_EST">"c1728"</definedName>
    <definedName name="IQ_NI_GW_STDDEV_EST_REUT">"c5380"</definedName>
    <definedName name="IQ_NI_HIGH_EST">"c1718"</definedName>
    <definedName name="IQ_NI_HIGH_EST_REUT">"c5370"</definedName>
    <definedName name="IQ_NI_HIGH_EST_THOM">"c5128"</definedName>
    <definedName name="IQ_NI_HIGH_GUIDANCE">"c4176"</definedName>
    <definedName name="IQ_NI_LOW_EST">"c1719"</definedName>
    <definedName name="IQ_NI_LOW_EST_REUT">"c5371"</definedName>
    <definedName name="IQ_NI_LOW_EST_THOM">"c5129"</definedName>
    <definedName name="IQ_NI_LOW_GUIDANCE">"c4216"</definedName>
    <definedName name="IQ_NI_MARGIN" hidden="1">"c794"</definedName>
    <definedName name="IQ_NI_MEDIAN_EST">"c1717"</definedName>
    <definedName name="IQ_NI_MEDIAN_EST_REUT">"c5369"</definedName>
    <definedName name="IQ_NI_MEDIAN_EST_THOM">"c5127"</definedName>
    <definedName name="IQ_NI_NORM" hidden="1">"c1901"</definedName>
    <definedName name="IQ_NI_NORM_10YR_ANN_CAGR">"c6189"</definedName>
    <definedName name="IQ_NI_NORM_10YR_ANN_GROWTH" hidden="1">"c1960"</definedName>
    <definedName name="IQ_NI_NORM_1YR_ANN_GROWTH" hidden="1">"c1955"</definedName>
    <definedName name="IQ_NI_NORM_2YR_ANN_CAGR">"c6185"</definedName>
    <definedName name="IQ_NI_NORM_2YR_ANN_GROWTH" hidden="1">"c1956"</definedName>
    <definedName name="IQ_NI_NORM_3YR_ANN_CAGR">"c6186"</definedName>
    <definedName name="IQ_NI_NORM_3YR_ANN_GROWTH" hidden="1">"c1957"</definedName>
    <definedName name="IQ_NI_NORM_5YR_ANN_CAGR">"c6187"</definedName>
    <definedName name="IQ_NI_NORM_5YR_ANN_GROWTH" hidden="1">"c1958"</definedName>
    <definedName name="IQ_NI_NORM_7YR_ANN_CAGR">"c6188"</definedName>
    <definedName name="IQ_NI_NORM_7YR_ANN_GROWTH" hidden="1">"c1959"</definedName>
    <definedName name="IQ_NI_NORM_MARGIN" hidden="1">"c1964"</definedName>
    <definedName name="IQ_NI_NUM_EST">"c1720"</definedName>
    <definedName name="IQ_NI_NUM_EST_REUT">"c5372"</definedName>
    <definedName name="IQ_NI_NUM_EST_THOM">"c5130"</definedName>
    <definedName name="IQ_NI_REPORTED_EST">"c1730"</definedName>
    <definedName name="IQ_NI_REPORTED_EST_REUT">"c5382"</definedName>
    <definedName name="IQ_NI_REPORTED_HIGH_EST">"c1732"</definedName>
    <definedName name="IQ_NI_REPORTED_HIGH_EST_REUT">"c5384"</definedName>
    <definedName name="IQ_NI_REPORTED_LOW_EST">"c1733"</definedName>
    <definedName name="IQ_NI_REPORTED_LOW_EST_REUT">"c5385"</definedName>
    <definedName name="IQ_NI_REPORTED_MEDIAN_EST">"c1731"</definedName>
    <definedName name="IQ_NI_REPORTED_MEDIAN_EST_REUT">"c5383"</definedName>
    <definedName name="IQ_NI_REPORTED_NUM_EST">"c1734"</definedName>
    <definedName name="IQ_NI_REPORTED_NUM_EST_REUT">"c5386"</definedName>
    <definedName name="IQ_NI_REPORTED_STDDEV_EST">"c1735"</definedName>
    <definedName name="IQ_NI_REPORTED_STDDEV_EST_REUT">"c5387"</definedName>
    <definedName name="IQ_NI_SBC_ACT_OR_EST">"c4474"</definedName>
    <definedName name="IQ_NI_SBC_EST">"c4473"</definedName>
    <definedName name="IQ_NI_SBC_GUIDANCE">"c4475"</definedName>
    <definedName name="IQ_NI_SBC_GW_ACT_OR_EST">"c4478"</definedName>
    <definedName name="IQ_NI_SBC_GW_EST">"c4477"</definedName>
    <definedName name="IQ_NI_SBC_GW_GUIDANCE">"c4479"</definedName>
    <definedName name="IQ_NI_SBC_GW_HIGH_EST">"c4480"</definedName>
    <definedName name="IQ_NI_SBC_GW_HIGH_GUIDANCE">"c4187"</definedName>
    <definedName name="IQ_NI_SBC_GW_LOW_EST">"c4481"</definedName>
    <definedName name="IQ_NI_SBC_GW_LOW_GUIDANCE">"c4227"</definedName>
    <definedName name="IQ_NI_SBC_GW_MEDIAN_EST">"c4482"</definedName>
    <definedName name="IQ_NI_SBC_GW_NUM_EST">"c4483"</definedName>
    <definedName name="IQ_NI_SBC_GW_STDDEV_EST">"c4484"</definedName>
    <definedName name="IQ_NI_SBC_HIGH_EST">"c4486"</definedName>
    <definedName name="IQ_NI_SBC_HIGH_GUIDANCE">"c4186"</definedName>
    <definedName name="IQ_NI_SBC_LOW_EST">"c4487"</definedName>
    <definedName name="IQ_NI_SBC_LOW_GUIDANCE">"c4226"</definedName>
    <definedName name="IQ_NI_SBC_MEDIAN_EST">"c4488"</definedName>
    <definedName name="IQ_NI_SBC_NUM_EST">"c4489"</definedName>
    <definedName name="IQ_NI_SBC_STDDEV_EST">"c4490"</definedName>
    <definedName name="IQ_NI_SFAS" hidden="1">"c795"</definedName>
    <definedName name="IQ_NI_STDDEV_EST">"c1721"</definedName>
    <definedName name="IQ_NI_STDDEV_EST_REUT">"c5373"</definedName>
    <definedName name="IQ_NI_STDDEV_EST_THOM">"c5131"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>"c6115"</definedName>
    <definedName name="IQ_NON_INT_INC_10YR_ANN_GROWTH" hidden="1">"c803"</definedName>
    <definedName name="IQ_NON_INT_INC_1YR_ANN_GROWTH" hidden="1">"c804"</definedName>
    <definedName name="IQ_NON_INT_INC_2YR_ANN_CAGR">"c6116"</definedName>
    <definedName name="IQ_NON_INT_INC_2YR_ANN_GROWTH" hidden="1">"c805"</definedName>
    <definedName name="IQ_NON_INT_INC_3YR_ANN_CAGR">"c6117"</definedName>
    <definedName name="IQ_NON_INT_INC_3YR_ANN_GROWTH" hidden="1">"c806"</definedName>
    <definedName name="IQ_NON_INT_INC_5YR_ANN_CAGR">"c6118"</definedName>
    <definedName name="IQ_NON_INT_INC_5YR_ANN_GROWTH" hidden="1">"c807"</definedName>
    <definedName name="IQ_NON_INT_INC_7YR_ANN_CAGR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>"c6120"</definedName>
    <definedName name="IQ_NON_PERF_ASSETS_10YR_ANN_GROWTH" hidden="1">"c811"</definedName>
    <definedName name="IQ_NON_PERF_ASSETS_1YR_ANN_GROWTH" hidden="1">"c812"</definedName>
    <definedName name="IQ_NON_PERF_ASSETS_2YR_ANN_CAGR">"c6121"</definedName>
    <definedName name="IQ_NON_PERF_ASSETS_2YR_ANN_GROWTH" hidden="1">"c813"</definedName>
    <definedName name="IQ_NON_PERF_ASSETS_3YR_ANN_CAGR">"c6122"</definedName>
    <definedName name="IQ_NON_PERF_ASSETS_3YR_ANN_GROWTH" hidden="1">"c814"</definedName>
    <definedName name="IQ_NON_PERF_ASSETS_5YR_ANN_CAGR">"c6123"</definedName>
    <definedName name="IQ_NON_PERF_ASSETS_5YR_ANN_GROWTH" hidden="1">"c815"</definedName>
    <definedName name="IQ_NON_PERF_ASSETS_7YR_ANN_CAGR">"c6124"</definedName>
    <definedName name="IQ_NON_PERF_ASSETS_7YR_ANN_GROWTH" hidden="1">"c816"</definedName>
    <definedName name="IQ_NON_PERF_ASSETS_TOTAL_ASSETS" hidden="1">"c817"</definedName>
    <definedName name="IQ_NON_PERF_LOANS_10YR_ANN_CAGR">"c6125"</definedName>
    <definedName name="IQ_NON_PERF_LOANS_10YR_ANN_GROWTH" hidden="1">"c818"</definedName>
    <definedName name="IQ_NON_PERF_LOANS_1YR_ANN_GROWTH" hidden="1">"c819"</definedName>
    <definedName name="IQ_NON_PERF_LOANS_2YR_ANN_CAGR">"c6126"</definedName>
    <definedName name="IQ_NON_PERF_LOANS_2YR_ANN_GROWTH" hidden="1">"c820"</definedName>
    <definedName name="IQ_NON_PERF_LOANS_3YR_ANN_CAGR">"c6127"</definedName>
    <definedName name="IQ_NON_PERF_LOANS_3YR_ANN_GROWTH" hidden="1">"c821"</definedName>
    <definedName name="IQ_NON_PERF_LOANS_5YR_ANN_CAGR">"c6128"</definedName>
    <definedName name="IQ_NON_PERF_LOANS_5YR_ANN_GROWTH" hidden="1">"c822"</definedName>
    <definedName name="IQ_NON_PERF_LOANS_7YR_ANN_CAGR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>"c3000"</definedName>
    <definedName name="IQ_NONRECOURSE_DEBT">"c2550"</definedName>
    <definedName name="IQ_NONRECOURSE_DEBT_PCT">"c2551"</definedName>
    <definedName name="IQ_NONUTIL_REV" hidden="1">"c2089"</definedName>
    <definedName name="IQ_NORM_EPS_ACT_OR_EST">"c2249"</definedName>
    <definedName name="IQ_NORM_EPS_ACT_OR_EST_REUT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>"c6130"</definedName>
    <definedName name="IQ_NPPE_10YR_ANN_GROWTH" hidden="1">"c830"</definedName>
    <definedName name="IQ_NPPE_1YR_ANN_GROWTH" hidden="1">"c831"</definedName>
    <definedName name="IQ_NPPE_2YR_ANN_CAGR">"c6131"</definedName>
    <definedName name="IQ_NPPE_2YR_ANN_GROWTH" hidden="1">"c832"</definedName>
    <definedName name="IQ_NPPE_3YR_ANN_CAGR">"c6132"</definedName>
    <definedName name="IQ_NPPE_3YR_ANN_GROWTH" hidden="1">"c833"</definedName>
    <definedName name="IQ_NPPE_5YR_ANN_CAGR">"c6133"</definedName>
    <definedName name="IQ_NPPE_5YR_ANN_GROWTH" hidden="1">"c834"</definedName>
    <definedName name="IQ_NPPE_7YR_ANN_CAGR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>"c2910"</definedName>
    <definedName name="IQ_OG_AVG_DAILY_PROD_NGL">"c2911"</definedName>
    <definedName name="IQ_OG_AVG_DAILY_PROD_OIL">"c2909"</definedName>
    <definedName name="IQ_OG_AVG_DAILY_SALES_VOL_EQ_INC_GAS">"c5797"</definedName>
    <definedName name="IQ_OG_AVG_DAILY_SALES_VOL_EQ_INC_NGL">"c5798"</definedName>
    <definedName name="IQ_OG_AVG_DAILY_SALES_VOL_EQ_INC_OIL">"c5796"</definedName>
    <definedName name="IQ_OG_CLOSE_BALANCE_GAS" hidden="1">"c2049"</definedName>
    <definedName name="IQ_OG_CLOSE_BALANCE_NGL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>"c5802"</definedName>
    <definedName name="IQ_OG_DEVELOPED_ACRE_NET_EQ_INC">"c5803"</definedName>
    <definedName name="IQ_OG_DEVELOPED_RESERVES_GAS" hidden="1">"c2053"</definedName>
    <definedName name="IQ_OG_DEVELOPED_RESERVES_NGL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>"c2918"</definedName>
    <definedName name="IQ_OG_PRODUCTION_OIL" hidden="1">"c2035"</definedName>
    <definedName name="IQ_OG_PURCHASES_GAS" hidden="1">"c2045"</definedName>
    <definedName name="IQ_OG_PURCHASES_NGL">"c2916"</definedName>
    <definedName name="IQ_OG_PURCHASES_OIL" hidden="1">"c2033"</definedName>
    <definedName name="IQ_OG_RESERVE_REPLACEMENT_RATIO">"c5799"</definedName>
    <definedName name="IQ_OG_REVISIONS_GAS" hidden="1">"c2042"</definedName>
    <definedName name="IQ_OG_REVISIONS_NGL">"c2913"</definedName>
    <definedName name="IQ_OG_REVISIONS_OIL" hidden="1">"c2030"</definedName>
    <definedName name="IQ_OG_SALES_IN_PLACE_GAS" hidden="1">"c2046"</definedName>
    <definedName name="IQ_OG_SALES_IN_PLACE_NGL">"c2917"</definedName>
    <definedName name="IQ_OG_SALES_IN_PLACE_OIL" hidden="1">"c2034"</definedName>
    <definedName name="IQ_OG_SALES_VOL_EQ_INC_GAS">"c5794"</definedName>
    <definedName name="IQ_OG_SALES_VOL_EQ_INC_NGL">"c5795"</definedName>
    <definedName name="IQ_OG_SALES_VOL_EQ_INC_OIL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>"c2059"</definedName>
    <definedName name="IQ_OG_TOTAL_OIL_PRODUCTON" hidden="1">"c2059"</definedName>
    <definedName name="IQ_OG_UNDEVELOPED_ACRE_GROSS_EQ_INC">"c5800"</definedName>
    <definedName name="IQ_OG_UNDEVELOPED_ACRE_NET_EQ_INC">"c5801"</definedName>
    <definedName name="IQ_OG_UNDEVELOPED_RESERVES_GAS" hidden="1">"c2051"</definedName>
    <definedName name="IQ_OG_UNDEVELOPED_RESERVES_NGL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CT_NEXT">"c5774"</definedName>
    <definedName name="IQ_OPEB_ACT_NEXT_DOM">"c5772"</definedName>
    <definedName name="IQ_OPEB_ACT_NEXT_FOREIGN">"c5773"</definedName>
    <definedName name="IQ_OPEB_AMT_RECOG_NEXT">"c5783"</definedName>
    <definedName name="IQ_OPEB_AMT_RECOG_NEXT_DOM">"c5781"</definedName>
    <definedName name="IQ_OPEB_AMT_RECOG_NEXT_FOREIGN">"c5782"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CI_ACT">"c5759"</definedName>
    <definedName name="IQ_OPEB_CI_ACT_DOM">"c5757"</definedName>
    <definedName name="IQ_OPEB_CI_ACT_FOREIGN">"c5758"</definedName>
    <definedName name="IQ_OPEB_CI_NET_AMT_RECOG">"c5771"</definedName>
    <definedName name="IQ_OPEB_CI_NET_AMT_RECOG_DOM">"c5769"</definedName>
    <definedName name="IQ_OPEB_CI_NET_AMT_RECOG_FOREIGN">"c5770"</definedName>
    <definedName name="IQ_OPEB_CI_OTHER_MISC_ADJ">"c5768"</definedName>
    <definedName name="IQ_OPEB_CI_OTHER_MISC_ADJ_DOM">"c5766"</definedName>
    <definedName name="IQ_OPEB_CI_OTHER_MISC_ADJ_FOREIGN">"c5767"</definedName>
    <definedName name="IQ_OPEB_CI_PRIOR_SERVICE">"c5762"</definedName>
    <definedName name="IQ_OPEB_CI_PRIOR_SERVICE_DOM">"c5760"</definedName>
    <definedName name="IQ_OPEB_CI_PRIOR_SERVICE_FOREIGN">"c5761"</definedName>
    <definedName name="IQ_OPEB_CI_TRANSITION">"c5765"</definedName>
    <definedName name="IQ_OPEB_CI_TRANSITION_DOM">"c5763"</definedName>
    <definedName name="IQ_OPEB_CI_TRANSITION_FOREIGN">"c5764"</definedName>
    <definedName name="IQ_OPEB_CL">"c5789"</definedName>
    <definedName name="IQ_OPEB_CL_DOM">"c5787"</definedName>
    <definedName name="IQ_OPEB_CL_FOREIGN">"c5788"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LT_ASSETS">"c5786"</definedName>
    <definedName name="IQ_OPEB_LT_ASSETS_DOM">"c5784"</definedName>
    <definedName name="IQ_OPEB_LT_ASSETS_FOREIGN">"c5785"</definedName>
    <definedName name="IQ_OPEB_LT_LIAB">"c5792"</definedName>
    <definedName name="IQ_OPEB_LT_LIAB_DOM">"c5790"</definedName>
    <definedName name="IQ_OPEB_LT_LIAB_FOREIGN">"c5791"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PRIOR_SERVICE_NEXT">"c5777"</definedName>
    <definedName name="IQ_OPEB_PRIOR_SERVICE_NEXT_DOM">"c5775"</definedName>
    <definedName name="IQ_OPEB_PRIOR_SERVICE_NEXT_FOREIGN">"c5776"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TRANSITION_NEXT">"c5780"</definedName>
    <definedName name="IQ_OPEB_TRANSITION_NEXT_DOM">"c5778"</definedName>
    <definedName name="IQ_OPEB_TRANSITION_NEXT_FOREIGN">"c5779"</definedName>
    <definedName name="IQ_OPEB_UNRECOG_PRIOR">"c3320"</definedName>
    <definedName name="IQ_OPEB_UNRECOG_PRIOR_DOM">"c3318"</definedName>
    <definedName name="IQ_OPEB_UNRECOG_PRIOR_FOREIGN">"c3319"</definedName>
    <definedName name="IQ_OPEN_DATE_RT">"FIRSTDATETIME"</definedName>
    <definedName name="IQ_OPEN_PRICE_RT">"FIRST"</definedName>
    <definedName name="IQ_OPEN_TIME_RT">"FIRSTDATETIME1"</definedName>
    <definedName name="IQ_OPENED55" hidden="1">1</definedName>
    <definedName name="IQ_OPENPRICE" hidden="1">"c848"</definedName>
    <definedName name="IQ_OPER_INC" hidden="1">"c849"</definedName>
    <definedName name="IQ_OPER_INC_ACT_OR_EST">"c2220"</definedName>
    <definedName name="IQ_OPER_INC_ACT_OR_EST_REUT">"c5466"</definedName>
    <definedName name="IQ_OPER_INC_ACT_OR_EST_THOM">"c5304"</definedName>
    <definedName name="IQ_OPER_INC_BR" hidden="1">"c850"</definedName>
    <definedName name="IQ_OPER_INC_EST">"c1688"</definedName>
    <definedName name="IQ_OPER_INC_EST_REUT">"c5340"</definedName>
    <definedName name="IQ_OPER_INC_EST_THOM">"c5112"</definedName>
    <definedName name="IQ_OPER_INC_FIN" hidden="1">"c851"</definedName>
    <definedName name="IQ_OPER_INC_HIGH_EST">"c1690"</definedName>
    <definedName name="IQ_OPER_INC_HIGH_EST_REUT">"c5342"</definedName>
    <definedName name="IQ_OPER_INC_HIGH_EST_THOM">"c5114"</definedName>
    <definedName name="IQ_OPER_INC_INS" hidden="1">"c852"</definedName>
    <definedName name="IQ_OPER_INC_LOW_EST">"c1691"</definedName>
    <definedName name="IQ_OPER_INC_LOW_EST_REUT">"c5343"</definedName>
    <definedName name="IQ_OPER_INC_LOW_EST_THOM">"c5115"</definedName>
    <definedName name="IQ_OPER_INC_MARGIN" hidden="1">"c1448"</definedName>
    <definedName name="IQ_OPER_INC_MEDIAN_EST">"c1689"</definedName>
    <definedName name="IQ_OPER_INC_MEDIAN_EST_REUT">"c5341"</definedName>
    <definedName name="IQ_OPER_INC_MEDIAN_EST_THOM">"c5113"</definedName>
    <definedName name="IQ_OPER_INC_NUM_EST">"c1692"</definedName>
    <definedName name="IQ_OPER_INC_NUM_EST_REUT">"c5344"</definedName>
    <definedName name="IQ_OPER_INC_NUM_EST_THOM">"c5116"</definedName>
    <definedName name="IQ_OPER_INC_RE">"c6240"</definedName>
    <definedName name="IQ_OPER_INC_REIT" hidden="1">"c853"</definedName>
    <definedName name="IQ_OPER_INC_STDDEV_EST">"c1693"</definedName>
    <definedName name="IQ_OPER_INC_STDDEV_EST_REUT">"c5345"</definedName>
    <definedName name="IQ_OPER_INC_STDDEV_EST_THOM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>"c5804"</definedName>
    <definedName name="IQ_OPTIONS_EXERCISED" hidden="1">"c2116"</definedName>
    <definedName name="IQ_OPTIONS_GRANTED">"c2673"</definedName>
    <definedName name="IQ_OPTIONS_ISSUED" hidden="1">"c857"</definedName>
    <definedName name="IQ_OPTIONS_STRIKE_PRICE_BEG_OS">"c5805"</definedName>
    <definedName name="IQ_OPTIONS_STRIKE_PRICE_CANCELLED">"c5807"</definedName>
    <definedName name="IQ_OPTIONS_STRIKE_PRICE_EXERCISABLE">"c5808"</definedName>
    <definedName name="IQ_OPTIONS_STRIKE_PRICE_EXERCISED">"c5806"</definedName>
    <definedName name="IQ_OPTIONS_STRIKE_PRICE_GRANTED">"c2678"</definedName>
    <definedName name="IQ_OPTIONS_STRIKE_PRICE_OS">"c2677"</definedName>
    <definedName name="IQ_ORDER_BACKLOG" hidden="1">"c2090"</definedName>
    <definedName name="IQ_OTHER_ADJUST_GROSS_LOANS" hidden="1">"c859"</definedName>
    <definedName name="IQ_OTHER_AMORT">"c5563"</definedName>
    <definedName name="IQ_OTHER_AMORT_BNK">"c5565"</definedName>
    <definedName name="IQ_OTHER_AMORT_BR">"c5566"</definedName>
    <definedName name="IQ_OTHER_AMORT_FIN">"c5567"</definedName>
    <definedName name="IQ_OTHER_AMORT_INS">"c5568"</definedName>
    <definedName name="IQ_OTHER_AMORT_RE">"c6287"</definedName>
    <definedName name="IQ_OTHER_AMORT_REIT">"c5569"</definedName>
    <definedName name="IQ_OTHER_AMORT_UTI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>"C6021"</definedName>
    <definedName name="IQ_OTHER_CL_SUPPL_RE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>"c2507"</definedName>
    <definedName name="IQ_OTHER_DEBT_PCT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>"c6250"</definedName>
    <definedName name="IQ_OTHER_LIAB_LT_REIT" hidden="1">"c940"</definedName>
    <definedName name="IQ_OTHER_LIAB_LT_UTI" hidden="1">"c941"</definedName>
    <definedName name="IQ_OTHER_LIAB_RE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ABLE_END_OS">"c5814"</definedName>
    <definedName name="IQ_OTHER_OPTIONS_EXERCISED">"c2688"</definedName>
    <definedName name="IQ_OTHER_OPTIONS_GRANTED">"c2687"</definedName>
    <definedName name="IQ_OTHER_OPTIONS_STRIKE_PRICE_BEG_OS">"c5815"</definedName>
    <definedName name="IQ_OTHER_OPTIONS_STRIKE_PRICE_CANCELLED">"c5817"</definedName>
    <definedName name="IQ_OTHER_OPTIONS_STRIKE_PRICE_EXERCISABLE">"c5818"</definedName>
    <definedName name="IQ_OTHER_OPTIONS_STRIKE_PRICE_EXERCISED">"c5816"</definedName>
    <definedName name="IQ_OTHER_OPTIONS_STRIKE_PRICE_OS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>"c2692"</definedName>
    <definedName name="IQ_OTHER_UNDRAWN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 hidden="1">"c2128"</definedName>
    <definedName name="IQ_OUTSTANDING_FILING_DATE" hidden="1">"c2127"</definedName>
    <definedName name="IQ_OWNERSHIP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>"c4049"</definedName>
    <definedName name="IQ_PE_EXCL_FWD_THOM">"c4056"</definedName>
    <definedName name="IQ_PE_NORMALIZED" hidden="1">"c2207"</definedName>
    <definedName name="IQ_PE_RATIO" hidden="1">"c1610"</definedName>
    <definedName name="IQ_PEG_FWD">"c1863"</definedName>
    <definedName name="IQ_PEG_FWD_REUT">"c4052"</definedName>
    <definedName name="IQ_PEG_FWD_THOM">"c4059"</definedName>
    <definedName name="IQ_PENSION" hidden="1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CT_NEXT">"c5738"</definedName>
    <definedName name="IQ_PENSION_ACT_NEXT_DOM">"c5736"</definedName>
    <definedName name="IQ_PENSION_ACT_NEXT_FOREIGN">"c5737"</definedName>
    <definedName name="IQ_PENSION_AMT_RECOG_NEXT_DOM">"c5745"</definedName>
    <definedName name="IQ_PENSION_AMT_RECOG_NEXT_FOREIGN">"c5746"</definedName>
    <definedName name="IQ_PENSION_AMT_RECOG_PERIOD">"c5747"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I_ACT">"c5723"</definedName>
    <definedName name="IQ_PENSION_CI_ACT_DOM">"c5721"</definedName>
    <definedName name="IQ_PENSION_CI_ACT_FOREIGN">"c5722"</definedName>
    <definedName name="IQ_PENSION_CI_NET_AMT_RECOG">"c5735"</definedName>
    <definedName name="IQ_PENSION_CI_NET_AMT_RECOG_DOM">"c5733"</definedName>
    <definedName name="IQ_PENSION_CI_NET_AMT_RECOG_FOREIGN">"c5734"</definedName>
    <definedName name="IQ_PENSION_CI_OTHER_MISC_ADJ">"c5732"</definedName>
    <definedName name="IQ_PENSION_CI_OTHER_MISC_ADJ_DOM">"c5730"</definedName>
    <definedName name="IQ_PENSION_CI_OTHER_MISC_ADJ_FOREIGN">"c5731"</definedName>
    <definedName name="IQ_PENSION_CI_PRIOR_SERVICE">"c5726"</definedName>
    <definedName name="IQ_PENSION_CI_PRIOR_SERVICE_DOM">"c5724"</definedName>
    <definedName name="IQ_PENSION_CI_PRIOR_SERVICE_FOREIGN">"c5725"</definedName>
    <definedName name="IQ_PENSION_CI_TRANSITION">"c5729"</definedName>
    <definedName name="IQ_PENSION_CI_TRANSITION_DOM">"c5727"</definedName>
    <definedName name="IQ_PENSION_CI_TRANSITION_FOREIGN">"c5728"</definedName>
    <definedName name="IQ_PENSION_CL">"c5753"</definedName>
    <definedName name="IQ_PENSION_CL_DOM">"c5751"</definedName>
    <definedName name="IQ_PENSION_CL_FOREIGN">"c5752"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LT_ASSETS">"c5750"</definedName>
    <definedName name="IQ_PENSION_LT_ASSETS_DOM">"c5748"</definedName>
    <definedName name="IQ_PENSION_LT_ASSETS_FOREIGN">"c5749"</definedName>
    <definedName name="IQ_PENSION_LT_LIAB">"c5756"</definedName>
    <definedName name="IQ_PENSION_LT_LIAB_DOM">"c5754"</definedName>
    <definedName name="IQ_PENSION_LT_LIAB_FOREIGN">"c5755"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IOR_SERVICE_NEXT">"c5741"</definedName>
    <definedName name="IQ_PENSION_PRIOR_SERVICE_NEXT_DOM">"c5739"</definedName>
    <definedName name="IQ_PENSION_PRIOR_SERVICE_NEXT_FOREIGN">"c5740"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TRANSITION_NEXT">"c5744"</definedName>
    <definedName name="IQ_PENSION_TRANSITION_NEXT_DOM">"c5742"</definedName>
    <definedName name="IQ_PENSION_TRANSITION_NEXT_FOREIGN">"c5743"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2MONTHS_REUT">"c3959"</definedName>
    <definedName name="IQ_PERCENT_CHANGE_EST_5YR_GROWTH_RATE_12MONTHS_THOM">"c5269"</definedName>
    <definedName name="IQ_PERCENT_CHANGE_EST_5YR_GROWTH_RATE_18MONTHS">"c1853"</definedName>
    <definedName name="IQ_PERCENT_CHANGE_EST_5YR_GROWTH_RATE_18MONTHS_REUT">"c3960"</definedName>
    <definedName name="IQ_PERCENT_CHANGE_EST_5YR_GROWTH_RATE_18MONTHS_THOM">"c5270"</definedName>
    <definedName name="IQ_PERCENT_CHANGE_EST_5YR_GROWTH_RATE_3MONTHS">"c1849"</definedName>
    <definedName name="IQ_PERCENT_CHANGE_EST_5YR_GROWTH_RATE_3MONTHS_REUT">"c3956"</definedName>
    <definedName name="IQ_PERCENT_CHANGE_EST_5YR_GROWTH_RATE_3MONTHS_THOM">"c5266"</definedName>
    <definedName name="IQ_PERCENT_CHANGE_EST_5YR_GROWTH_RATE_6MONTHS">"c1850"</definedName>
    <definedName name="IQ_PERCENT_CHANGE_EST_5YR_GROWTH_RATE_6MONTHS_REUT">"c3957"</definedName>
    <definedName name="IQ_PERCENT_CHANGE_EST_5YR_GROWTH_RATE_6MONTHS_THOM">"c5267"</definedName>
    <definedName name="IQ_PERCENT_CHANGE_EST_5YR_GROWTH_RATE_9MONTHS">"c1851"</definedName>
    <definedName name="IQ_PERCENT_CHANGE_EST_5YR_GROWTH_RATE_9MONTHS_REUT">"c3958"</definedName>
    <definedName name="IQ_PERCENT_CHANGE_EST_5YR_GROWTH_RATE_9MONTHS_THOM">"c5268"</definedName>
    <definedName name="IQ_PERCENT_CHANGE_EST_5YR_GROWTH_RATE_DAY">"c1846"</definedName>
    <definedName name="IQ_PERCENT_CHANGE_EST_5YR_GROWTH_RATE_DAY_REUT">"c3954"</definedName>
    <definedName name="IQ_PERCENT_CHANGE_EST_5YR_GROWTH_RATE_DAY_THOM">"c5264"</definedName>
    <definedName name="IQ_PERCENT_CHANGE_EST_5YR_GROWTH_RATE_MONTH">"c1848"</definedName>
    <definedName name="IQ_PERCENT_CHANGE_EST_5YR_GROWTH_RATE_MONTH_REUT">"c3955"</definedName>
    <definedName name="IQ_PERCENT_CHANGE_EST_5YR_GROWTH_RATE_MONTH_THOM">"c5265"</definedName>
    <definedName name="IQ_PERCENT_CHANGE_EST_5YR_GROWTH_RATE_WEEK">"c1847"</definedName>
    <definedName name="IQ_PERCENT_CHANGE_EST_5YR_GROWTH_RATE_WEEK_REUT">"c5435"</definedName>
    <definedName name="IQ_PERCENT_CHANGE_EST_5YR_GROWTH_RATE_WEEK_THOM">"c5277"</definedName>
    <definedName name="IQ_PERCENT_CHANGE_EST_CFPS_12MONTHS">"c1812"</definedName>
    <definedName name="IQ_PERCENT_CHANGE_EST_CFPS_12MONTHS_REUT">"c3924"</definedName>
    <definedName name="IQ_PERCENT_CHANGE_EST_CFPS_12MONTHS_THOM">"c5234"</definedName>
    <definedName name="IQ_PERCENT_CHANGE_EST_CFPS_18MONTHS">"c1813"</definedName>
    <definedName name="IQ_PERCENT_CHANGE_EST_CFPS_18MONTHS_REUT">"c3925"</definedName>
    <definedName name="IQ_PERCENT_CHANGE_EST_CFPS_18MONTHS_THOM">"c5235"</definedName>
    <definedName name="IQ_PERCENT_CHANGE_EST_CFPS_3MONTHS">"c1809"</definedName>
    <definedName name="IQ_PERCENT_CHANGE_EST_CFPS_3MONTHS_REUT">"c3921"</definedName>
    <definedName name="IQ_PERCENT_CHANGE_EST_CFPS_3MONTHS_THOM">"c5231"</definedName>
    <definedName name="IQ_PERCENT_CHANGE_EST_CFPS_6MONTHS">"c1810"</definedName>
    <definedName name="IQ_PERCENT_CHANGE_EST_CFPS_6MONTHS_REUT">"c3922"</definedName>
    <definedName name="IQ_PERCENT_CHANGE_EST_CFPS_6MONTHS_THOM">"c5232"</definedName>
    <definedName name="IQ_PERCENT_CHANGE_EST_CFPS_9MONTHS">"c1811"</definedName>
    <definedName name="IQ_PERCENT_CHANGE_EST_CFPS_9MONTHS_REUT">"c3923"</definedName>
    <definedName name="IQ_PERCENT_CHANGE_EST_CFPS_9MONTHS_THOM">"c5233"</definedName>
    <definedName name="IQ_PERCENT_CHANGE_EST_CFPS_DAY">"c1806"</definedName>
    <definedName name="IQ_PERCENT_CHANGE_EST_CFPS_DAY_REUT">"c3919"</definedName>
    <definedName name="IQ_PERCENT_CHANGE_EST_CFPS_DAY_THOM">"c5229"</definedName>
    <definedName name="IQ_PERCENT_CHANGE_EST_CFPS_MONTH">"c1808"</definedName>
    <definedName name="IQ_PERCENT_CHANGE_EST_CFPS_MONTH_REUT">"c3920"</definedName>
    <definedName name="IQ_PERCENT_CHANGE_EST_CFPS_MONTH_THOM">"c5230"</definedName>
    <definedName name="IQ_PERCENT_CHANGE_EST_CFPS_WEEK">"c1807"</definedName>
    <definedName name="IQ_PERCENT_CHANGE_EST_CFPS_WEEK_REUT">"c3962"</definedName>
    <definedName name="IQ_PERCENT_CHANGE_EST_CFPS_WEEK_THOM">"c5272"</definedName>
    <definedName name="IQ_PERCENT_CHANGE_EST_DPS_12MONTHS">"c1820"</definedName>
    <definedName name="IQ_PERCENT_CHANGE_EST_DPS_12MONTHS_REUT">"c3931"</definedName>
    <definedName name="IQ_PERCENT_CHANGE_EST_DPS_12MONTHS_THOM">"c5241"</definedName>
    <definedName name="IQ_PERCENT_CHANGE_EST_DPS_18MONTHS">"c1821"</definedName>
    <definedName name="IQ_PERCENT_CHANGE_EST_DPS_18MONTHS_REUT">"c3932"</definedName>
    <definedName name="IQ_PERCENT_CHANGE_EST_DPS_18MONTHS_THOM">"c5242"</definedName>
    <definedName name="IQ_PERCENT_CHANGE_EST_DPS_3MONTHS">"c1817"</definedName>
    <definedName name="IQ_PERCENT_CHANGE_EST_DPS_3MONTHS_REUT">"c3928"</definedName>
    <definedName name="IQ_PERCENT_CHANGE_EST_DPS_3MONTHS_THOM">"c5238"</definedName>
    <definedName name="IQ_PERCENT_CHANGE_EST_DPS_6MONTHS">"c1818"</definedName>
    <definedName name="IQ_PERCENT_CHANGE_EST_DPS_6MONTHS_REUT">"c3929"</definedName>
    <definedName name="IQ_PERCENT_CHANGE_EST_DPS_6MONTHS_THOM">"c5239"</definedName>
    <definedName name="IQ_PERCENT_CHANGE_EST_DPS_9MONTHS">"c1819"</definedName>
    <definedName name="IQ_PERCENT_CHANGE_EST_DPS_9MONTHS_REUT">"c3930"</definedName>
    <definedName name="IQ_PERCENT_CHANGE_EST_DPS_9MONTHS_THOM">"c5240"</definedName>
    <definedName name="IQ_PERCENT_CHANGE_EST_DPS_DAY">"c1814"</definedName>
    <definedName name="IQ_PERCENT_CHANGE_EST_DPS_DAY_REUT">"c3926"</definedName>
    <definedName name="IQ_PERCENT_CHANGE_EST_DPS_DAY_THOM">"c5236"</definedName>
    <definedName name="IQ_PERCENT_CHANGE_EST_DPS_MONTH">"c1816"</definedName>
    <definedName name="IQ_PERCENT_CHANGE_EST_DPS_MONTH_REUT">"c3927"</definedName>
    <definedName name="IQ_PERCENT_CHANGE_EST_DPS_MONTH_THOM">"c5237"</definedName>
    <definedName name="IQ_PERCENT_CHANGE_EST_DPS_WEEK">"c1815"</definedName>
    <definedName name="IQ_PERCENT_CHANGE_EST_DPS_WEEK_REUT">"c3963"</definedName>
    <definedName name="IQ_PERCENT_CHANGE_EST_DPS_WEEK_THOM">"c5273"</definedName>
    <definedName name="IQ_PERCENT_CHANGE_EST_EBITDA_12MONTHS">"c1804"</definedName>
    <definedName name="IQ_PERCENT_CHANGE_EST_EBITDA_12MONTHS_REUT">"c3917"</definedName>
    <definedName name="IQ_PERCENT_CHANGE_EST_EBITDA_12MONTHS_THOM">"c5227"</definedName>
    <definedName name="IQ_PERCENT_CHANGE_EST_EBITDA_18MONTHS">"c1805"</definedName>
    <definedName name="IQ_PERCENT_CHANGE_EST_EBITDA_18MONTHS_REUT">"c3918"</definedName>
    <definedName name="IQ_PERCENT_CHANGE_EST_EBITDA_18MONTHS_THOM">"c5228"</definedName>
    <definedName name="IQ_PERCENT_CHANGE_EST_EBITDA_3MONTHS">"c1801"</definedName>
    <definedName name="IQ_PERCENT_CHANGE_EST_EBITDA_3MONTHS_REUT">"c3914"</definedName>
    <definedName name="IQ_PERCENT_CHANGE_EST_EBITDA_3MONTHS_THOM">"c5224"</definedName>
    <definedName name="IQ_PERCENT_CHANGE_EST_EBITDA_6MONTHS">"c1802"</definedName>
    <definedName name="IQ_PERCENT_CHANGE_EST_EBITDA_6MONTHS_REUT">"c3915"</definedName>
    <definedName name="IQ_PERCENT_CHANGE_EST_EBITDA_6MONTHS_THOM">"c5225"</definedName>
    <definedName name="IQ_PERCENT_CHANGE_EST_EBITDA_9MONTHS">"c1803"</definedName>
    <definedName name="IQ_PERCENT_CHANGE_EST_EBITDA_9MONTHS_REUT">"c3916"</definedName>
    <definedName name="IQ_PERCENT_CHANGE_EST_EBITDA_9MONTHS_THOM">"c5226"</definedName>
    <definedName name="IQ_PERCENT_CHANGE_EST_EBITDA_DAY">"c1798"</definedName>
    <definedName name="IQ_PERCENT_CHANGE_EST_EBITDA_DAY_REUT">"c3912"</definedName>
    <definedName name="IQ_PERCENT_CHANGE_EST_EBITDA_DAY_THOM">"c5222"</definedName>
    <definedName name="IQ_PERCENT_CHANGE_EST_EBITDA_MONTH">"c1800"</definedName>
    <definedName name="IQ_PERCENT_CHANGE_EST_EBITDA_MONTH_REUT">"c3913"</definedName>
    <definedName name="IQ_PERCENT_CHANGE_EST_EBITDA_MONTH_THOM">"c5223"</definedName>
    <definedName name="IQ_PERCENT_CHANGE_EST_EBITDA_WEEK">"c1799"</definedName>
    <definedName name="IQ_PERCENT_CHANGE_EST_EBITDA_WEEK_REUT">"c3961"</definedName>
    <definedName name="IQ_PERCENT_CHANGE_EST_EBITDA_WEEK_THOM">"c5271"</definedName>
    <definedName name="IQ_PERCENT_CHANGE_EST_EPS_12MONTHS">"c1788"</definedName>
    <definedName name="IQ_PERCENT_CHANGE_EST_EPS_12MONTHS_REUT">"c3902"</definedName>
    <definedName name="IQ_PERCENT_CHANGE_EST_EPS_12MONTHS_THOM">"c5212"</definedName>
    <definedName name="IQ_PERCENT_CHANGE_EST_EPS_18MONTHS">"c1789"</definedName>
    <definedName name="IQ_PERCENT_CHANGE_EST_EPS_18MONTHS_REUT">"c3903"</definedName>
    <definedName name="IQ_PERCENT_CHANGE_EST_EPS_18MONTHS_THOM">"c5213"</definedName>
    <definedName name="IQ_PERCENT_CHANGE_EST_EPS_3MONTHS">"c1785"</definedName>
    <definedName name="IQ_PERCENT_CHANGE_EST_EPS_3MONTHS_REUT">"c3899"</definedName>
    <definedName name="IQ_PERCENT_CHANGE_EST_EPS_3MONTHS_THOM">"c5209"</definedName>
    <definedName name="IQ_PERCENT_CHANGE_EST_EPS_6MONTHS">"c1786"</definedName>
    <definedName name="IQ_PERCENT_CHANGE_EST_EPS_6MONTHS_REUT">"c3900"</definedName>
    <definedName name="IQ_PERCENT_CHANGE_EST_EPS_6MONTHS_THOM">"c5210"</definedName>
    <definedName name="IQ_PERCENT_CHANGE_EST_EPS_9MONTHS">"c1787"</definedName>
    <definedName name="IQ_PERCENT_CHANGE_EST_EPS_9MONTHS_REUT">"c3901"</definedName>
    <definedName name="IQ_PERCENT_CHANGE_EST_EPS_9MONTHS_THOM">"c5211"</definedName>
    <definedName name="IQ_PERCENT_CHANGE_EST_EPS_DAY">"c1782"</definedName>
    <definedName name="IQ_PERCENT_CHANGE_EST_EPS_DAY_REUT">"c3896"</definedName>
    <definedName name="IQ_PERCENT_CHANGE_EST_EPS_DAY_THOM">"c5206"</definedName>
    <definedName name="IQ_PERCENT_CHANGE_EST_EPS_MONTH">"c1784"</definedName>
    <definedName name="IQ_PERCENT_CHANGE_EST_EPS_MONTH_REUT">"c3898"</definedName>
    <definedName name="IQ_PERCENT_CHANGE_EST_EPS_MONTH_THOM">"c5208"</definedName>
    <definedName name="IQ_PERCENT_CHANGE_EST_EPS_WEEK">"c1783"</definedName>
    <definedName name="IQ_PERCENT_CHANGE_EST_EPS_WEEK_REUT">"c3897"</definedName>
    <definedName name="IQ_PERCENT_CHANGE_EST_EPS_WEEK_THOM">"c5207"</definedName>
    <definedName name="IQ_PERCENT_CHANGE_EST_FFO_12MONTHS">"c1828"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REUT">"c3934"</definedName>
    <definedName name="IQ_PERCENT_CHANGE_EST_FFO_MONTH_THOM">"c5244"</definedName>
    <definedName name="IQ_PERCENT_CHANGE_EST_FFO_WEEK">"c1823"</definedName>
    <definedName name="IQ_PERCENT_CHANGE_EST_FFO_WEEK_REUT">"c3964"</definedName>
    <definedName name="IQ_PERCENT_CHANGE_EST_FFO_WEEK_THOM">"c5274"</definedName>
    <definedName name="IQ_PERCENT_CHANGE_EST_PRICE_TARGET_12MONTHS">"c1844"</definedName>
    <definedName name="IQ_PERCENT_CHANGE_EST_PRICE_TARGET_12MONTHS_REUT">"c3952"</definedName>
    <definedName name="IQ_PERCENT_CHANGE_EST_PRICE_TARGET_12MONTHS_THOM">"c5262"</definedName>
    <definedName name="IQ_PERCENT_CHANGE_EST_PRICE_TARGET_18MONTHS">"c1845"</definedName>
    <definedName name="IQ_PERCENT_CHANGE_EST_PRICE_TARGET_18MONTHS_REUT">"c3953"</definedName>
    <definedName name="IQ_PERCENT_CHANGE_EST_PRICE_TARGET_18MONTHS_THOM">"c5263"</definedName>
    <definedName name="IQ_PERCENT_CHANGE_EST_PRICE_TARGET_3MONTHS">"c1841"</definedName>
    <definedName name="IQ_PERCENT_CHANGE_EST_PRICE_TARGET_3MONTHS_REUT">"c3949"</definedName>
    <definedName name="IQ_PERCENT_CHANGE_EST_PRICE_TARGET_3MONTHS_THOM">"c5259"</definedName>
    <definedName name="IQ_PERCENT_CHANGE_EST_PRICE_TARGET_6MONTHS">"c1842"</definedName>
    <definedName name="IQ_PERCENT_CHANGE_EST_PRICE_TARGET_6MONTHS_REUT">"c3950"</definedName>
    <definedName name="IQ_PERCENT_CHANGE_EST_PRICE_TARGET_6MONTHS_THOM">"c5260"</definedName>
    <definedName name="IQ_PERCENT_CHANGE_EST_PRICE_TARGET_9MONTHS">"c1843"</definedName>
    <definedName name="IQ_PERCENT_CHANGE_EST_PRICE_TARGET_9MONTHS_REUT">"c3951"</definedName>
    <definedName name="IQ_PERCENT_CHANGE_EST_PRICE_TARGET_9MONTHS_THOM">"c5261"</definedName>
    <definedName name="IQ_PERCENT_CHANGE_EST_PRICE_TARGET_DAY">"c1838"</definedName>
    <definedName name="IQ_PERCENT_CHANGE_EST_PRICE_TARGET_DAY_REUT">"c3947"</definedName>
    <definedName name="IQ_PERCENT_CHANGE_EST_PRICE_TARGET_DAY_THOM">"c5257"</definedName>
    <definedName name="IQ_PERCENT_CHANGE_EST_PRICE_TARGET_MONTH">"c1840"</definedName>
    <definedName name="IQ_PERCENT_CHANGE_EST_PRICE_TARGET_MONTH_REUT">"c3948"</definedName>
    <definedName name="IQ_PERCENT_CHANGE_EST_PRICE_TARGET_MONTH_THOM">"c5258"</definedName>
    <definedName name="IQ_PERCENT_CHANGE_EST_PRICE_TARGET_WEEK">"c1839"</definedName>
    <definedName name="IQ_PERCENT_CHANGE_EST_PRICE_TARGET_WEEK_REUT">"c3967"</definedName>
    <definedName name="IQ_PERCENT_CHANGE_EST_PRICE_TARGET_WEEK_THOM">"c5276"</definedName>
    <definedName name="IQ_PERCENT_CHANGE_EST_RECO_12MONTHS">"c1836"</definedName>
    <definedName name="IQ_PERCENT_CHANGE_EST_RECO_12MONTHS_REUT">"c3945"</definedName>
    <definedName name="IQ_PERCENT_CHANGE_EST_RECO_12MONTHS_THOM">"c5255"</definedName>
    <definedName name="IQ_PERCENT_CHANGE_EST_RECO_18MONTHS">"c1837"</definedName>
    <definedName name="IQ_PERCENT_CHANGE_EST_RECO_18MONTHS_REUT">"c3946"</definedName>
    <definedName name="IQ_PERCENT_CHANGE_EST_RECO_18MONTHS_THOM">"c5256"</definedName>
    <definedName name="IQ_PERCENT_CHANGE_EST_RECO_3MONTHS">"c1833"</definedName>
    <definedName name="IQ_PERCENT_CHANGE_EST_RECO_3MONTHS_REUT">"c3942"</definedName>
    <definedName name="IQ_PERCENT_CHANGE_EST_RECO_3MONTHS_THOM">"c5252"</definedName>
    <definedName name="IQ_PERCENT_CHANGE_EST_RECO_6MONTHS">"c1834"</definedName>
    <definedName name="IQ_PERCENT_CHANGE_EST_RECO_6MONTHS_REUT">"c3943"</definedName>
    <definedName name="IQ_PERCENT_CHANGE_EST_RECO_6MONTHS_THOM">"c5253"</definedName>
    <definedName name="IQ_PERCENT_CHANGE_EST_RECO_9MONTHS">"c1835"</definedName>
    <definedName name="IQ_PERCENT_CHANGE_EST_RECO_9MONTHS_REUT">"c3944"</definedName>
    <definedName name="IQ_PERCENT_CHANGE_EST_RECO_9MONTHS_THOM">"c5254"</definedName>
    <definedName name="IQ_PERCENT_CHANGE_EST_RECO_DAY">"c1830"</definedName>
    <definedName name="IQ_PERCENT_CHANGE_EST_RECO_DAY_REUT">"c3940"</definedName>
    <definedName name="IQ_PERCENT_CHANGE_EST_RECO_DAY_THOM">"c5250"</definedName>
    <definedName name="IQ_PERCENT_CHANGE_EST_RECO_MONTH">"c1832"</definedName>
    <definedName name="IQ_PERCENT_CHANGE_EST_RECO_MONTH_REUT">"c3941"</definedName>
    <definedName name="IQ_PERCENT_CHANGE_EST_RECO_MONTH_THOM">"c5251"</definedName>
    <definedName name="IQ_PERCENT_CHANGE_EST_RECO_WEEK">"c1831"</definedName>
    <definedName name="IQ_PERCENT_CHANGE_EST_RECO_WEEK_REUT">"c3966"</definedName>
    <definedName name="IQ_PERCENT_CHANGE_EST_RECO_WEEK_THOM">"c5275"</definedName>
    <definedName name="IQ_PERCENT_CHANGE_EST_REV_12MONTHS">"c1796"</definedName>
    <definedName name="IQ_PERCENT_CHANGE_EST_REV_12MONTHS_REUT">"c3910"</definedName>
    <definedName name="IQ_PERCENT_CHANGE_EST_REV_12MONTHS_THOM">"c5220"</definedName>
    <definedName name="IQ_PERCENT_CHANGE_EST_REV_18MONTHS">"c1797"</definedName>
    <definedName name="IQ_PERCENT_CHANGE_EST_REV_18MONTHS_REUT">"c3911"</definedName>
    <definedName name="IQ_PERCENT_CHANGE_EST_REV_18MONTHS_THOM">"c5221"</definedName>
    <definedName name="IQ_PERCENT_CHANGE_EST_REV_3MONTHS">"c1793"</definedName>
    <definedName name="IQ_PERCENT_CHANGE_EST_REV_3MONTHS_REUT">"c3907"</definedName>
    <definedName name="IQ_PERCENT_CHANGE_EST_REV_3MONTHS_THOM">"c5217"</definedName>
    <definedName name="IQ_PERCENT_CHANGE_EST_REV_6MONTHS">"c1794"</definedName>
    <definedName name="IQ_PERCENT_CHANGE_EST_REV_6MONTHS_REUT">"c3908"</definedName>
    <definedName name="IQ_PERCENT_CHANGE_EST_REV_6MONTHS_THOM">"c5218"</definedName>
    <definedName name="IQ_PERCENT_CHANGE_EST_REV_9MONTHS">"c1795"</definedName>
    <definedName name="IQ_PERCENT_CHANGE_EST_REV_9MONTHS_REUT">"c3909"</definedName>
    <definedName name="IQ_PERCENT_CHANGE_EST_REV_9MONTHS_THOM">"c5219"</definedName>
    <definedName name="IQ_PERCENT_CHANGE_EST_REV_DAY">"c1790"</definedName>
    <definedName name="IQ_PERCENT_CHANGE_EST_REV_DAY_REUT">"c3904"</definedName>
    <definedName name="IQ_PERCENT_CHANGE_EST_REV_DAY_THOM">"c5214"</definedName>
    <definedName name="IQ_PERCENT_CHANGE_EST_REV_MONTH">"c1792"</definedName>
    <definedName name="IQ_PERCENT_CHANGE_EST_REV_MONTH_REUT">"c3906"</definedName>
    <definedName name="IQ_PERCENT_CHANGE_EST_REV_MONTH_THOM">"c5216"</definedName>
    <definedName name="IQ_PERCENT_CHANGE_EST_REV_WEEK">"c1791"</definedName>
    <definedName name="IQ_PERCENT_CHANGE_EST_REV_WEEK_REUT">"c3905"</definedName>
    <definedName name="IQ_PERCENT_CHANGE_EST_REV_WEEK_THOM">"c5215"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>"c1855"</definedName>
    <definedName name="IQ_POTENTIAL_UPSIDE_REUT">"c3968"</definedName>
    <definedName name="IQ_POTENTIAL_UPSIDE_THOM">"c5279"</definedName>
    <definedName name="IQ_PRE_OPEN_COST" hidden="1">"c1040"</definedName>
    <definedName name="IQ_PRE_TAX_ACT_OR_EST">"c2221"</definedName>
    <definedName name="IQ_PRE_TAX_ACT_OR_EST_REUT">"c5467"</definedName>
    <definedName name="IQ_PRE_TAX_ACT_OR_EST_THOM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>"c6262"</definedName>
    <definedName name="IQ_PREF_OTHER_REIT" hidden="1">"c1058"</definedName>
    <definedName name="IQ_PREF_OTHER_UTI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>"c1702"</definedName>
    <definedName name="IQ_PRETAX_GW_INC_EST_REUT">"c5354"</definedName>
    <definedName name="IQ_PRETAX_GW_INC_HIGH_EST">"c1704"</definedName>
    <definedName name="IQ_PRETAX_GW_INC_HIGH_EST_REUT">"c5356"</definedName>
    <definedName name="IQ_PRETAX_GW_INC_LOW_EST">"c1705"</definedName>
    <definedName name="IQ_PRETAX_GW_INC_LOW_EST_REUT">"c5357"</definedName>
    <definedName name="IQ_PRETAX_GW_INC_MEDIAN_EST">"c1703"</definedName>
    <definedName name="IQ_PRETAX_GW_INC_MEDIAN_EST_REUT">"c5355"</definedName>
    <definedName name="IQ_PRETAX_GW_INC_NUM_EST">"c1706"</definedName>
    <definedName name="IQ_PRETAX_GW_INC_NUM_EST_REUT">"c5358"</definedName>
    <definedName name="IQ_PRETAX_GW_INC_STDDEV_EST">"c1707"</definedName>
    <definedName name="IQ_PRETAX_GW_INC_STDDEV_EST_REUT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>"c1695"</definedName>
    <definedName name="IQ_PRETAX_INC_EST_REUT">"c5347"</definedName>
    <definedName name="IQ_PRETAX_INC_EST_THOM">"c5119"</definedName>
    <definedName name="IQ_PRETAX_INC_HIGH_EST">"c1697"</definedName>
    <definedName name="IQ_PRETAX_INC_HIGH_EST_REUT">"c5349"</definedName>
    <definedName name="IQ_PRETAX_INC_HIGH_EST_THOM">"c5121"</definedName>
    <definedName name="IQ_PRETAX_INC_LOW_EST">"c1698"</definedName>
    <definedName name="IQ_PRETAX_INC_LOW_EST_REUT">"c5350"</definedName>
    <definedName name="IQ_PRETAX_INC_LOW_EST_THOM">"c5122"</definedName>
    <definedName name="IQ_PRETAX_INC_MEDIAN_EST">"c1696"</definedName>
    <definedName name="IQ_PRETAX_INC_MEDIAN_EST_REUT">"c5348"</definedName>
    <definedName name="IQ_PRETAX_INC_MEDIAN_EST_THOM">"c5120"</definedName>
    <definedName name="IQ_PRETAX_INC_NUM_EST">"c1699"</definedName>
    <definedName name="IQ_PRETAX_INC_NUM_EST_REUT">"c5351"</definedName>
    <definedName name="IQ_PRETAX_INC_NUM_EST_THOM">"c5123"</definedName>
    <definedName name="IQ_PRETAX_INC_STDDEV_EST">"c1700"</definedName>
    <definedName name="IQ_PRETAX_INC_STDDEV_EST_REUT">"c5352"</definedName>
    <definedName name="IQ_PRETAX_INC_STDDEV_EST_THOM">"c5124"</definedName>
    <definedName name="IQ_PRETAX_REPORT_INC_EST">"c1709"</definedName>
    <definedName name="IQ_PRETAX_REPORT_INC_EST_REUT">"c5361"</definedName>
    <definedName name="IQ_PRETAX_REPORT_INC_HIGH_EST">"c1711"</definedName>
    <definedName name="IQ_PRETAX_REPORT_INC_HIGH_EST_REUT">"c5363"</definedName>
    <definedName name="IQ_PRETAX_REPORT_INC_LOW_EST">"c1712"</definedName>
    <definedName name="IQ_PRETAX_REPORT_INC_LOW_EST_REUT">"c5364"</definedName>
    <definedName name="IQ_PRETAX_REPORT_INC_MEDIAN_EST">"c1710"</definedName>
    <definedName name="IQ_PRETAX_REPORT_INC_MEDIAN_EST_REUT">"c5362"</definedName>
    <definedName name="IQ_PRETAX_REPORT_INC_NUM_EST">"c1713"</definedName>
    <definedName name="IQ_PRETAX_REPORT_INC_NUM_EST_REUT">"c5365"</definedName>
    <definedName name="IQ_PRETAX_REPORT_INC_STDDEV_EST">"c1714"</definedName>
    <definedName name="IQ_PRETAX_REPORT_INC_STDDEV_EST_REUT">"c5366"</definedName>
    <definedName name="IQ_PREVIOUS_DATE_RT">"PREVIOUSLASTDATE"</definedName>
    <definedName name="IQ_PREVIOUS_PRICE_RT">"PREVIOUSLAST"</definedName>
    <definedName name="IQ_PRICE_CFPS_FWD">"c2237"</definedName>
    <definedName name="IQ_PRICE_CFPS_FWD_REUT">"c4053"</definedName>
    <definedName name="IQ_PRICE_CFPS_FWD_THOM">"c4060"</definedName>
    <definedName name="IQ_PRICE_CHANGE_PCT_RT">"CHANGEPCT"</definedName>
    <definedName name="IQ_PRICE_CHANGE_RT">"CHANGE"</definedName>
    <definedName name="IQ_PRICE_DATE_RT">"LASTDATE"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RT">"LAST"</definedName>
    <definedName name="IQ_PRICE_TARGET" hidden="1">"c82"</definedName>
    <definedName name="IQ_PRICE_TARGET_BOTTOM_UP">"c5486"</definedName>
    <definedName name="IQ_PRICE_TARGET_BOTTOM_UP_REUT">"c5494"</definedName>
    <definedName name="IQ_PRICE_TARGET_REUT">"c3631"</definedName>
    <definedName name="IQ_PRICE_TARGET_THOM">"c3649"</definedName>
    <definedName name="IQ_PRICE_TIME_RT">"LASTTIME"</definedName>
    <definedName name="IQ_PRICE_VOLATILITY_EST">"c4492"</definedName>
    <definedName name="IQ_PRICE_VOLATILITY_HIGH">"c4493"</definedName>
    <definedName name="IQ_PRICE_VOLATILITY_LOW">"c4494"</definedName>
    <definedName name="IQ_PRICE_VOLATILITY_MEDIAN">"c4495"</definedName>
    <definedName name="IQ_PRICE_VOLATILITY_NUM">"c4496"</definedName>
    <definedName name="IQ_PRICE_VOLATILITY_STDDEV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>"c4498"</definedName>
    <definedName name="IQ_PRIMARY_EPS_TYPE_REUT">"c5481"</definedName>
    <definedName name="IQ_PRIMARY_INDUSTRY" hidden="1">"c1070"</definedName>
    <definedName name="IQ_PRINCIPAL_AMT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>"c2656"</definedName>
    <definedName name="IQ_PROJECTED_PENSION_OBLIGATION_FOREIGN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>"c6135"</definedName>
    <definedName name="IQ_PROVISION_10YR_ANN_GROWTH" hidden="1">"c1077"</definedName>
    <definedName name="IQ_PROVISION_1YR_ANN_GROWTH" hidden="1">"c1078"</definedName>
    <definedName name="IQ_PROVISION_2YR_ANN_CAGR">"c6136"</definedName>
    <definedName name="IQ_PROVISION_2YR_ANN_GROWTH" hidden="1">"c1079"</definedName>
    <definedName name="IQ_PROVISION_3YR_ANN_CAGR">"c6137"</definedName>
    <definedName name="IQ_PROVISION_3YR_ANN_GROWTH" hidden="1">"c1080"</definedName>
    <definedName name="IQ_PROVISION_5YR_ANN_CAGR">"c6138"</definedName>
    <definedName name="IQ_PROVISION_5YR_ANN_GROWTH" hidden="1">"c1081"</definedName>
    <definedName name="IQ_PROVISION_7YR_ANN_CAGR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>"c2483"</definedName>
    <definedName name="IQ_PUT_NOTIFICATION">"c2485"</definedName>
    <definedName name="IQ_PUT_PRICE_SCHEDULE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>"c2497"</definedName>
    <definedName name="IQ_RC_PCT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>"c4507"</definedName>
    <definedName name="IQ_RECURRING_PROFIT_EST">"c4499"</definedName>
    <definedName name="IQ_RECURRING_PROFIT_GUIDANCE">"c4500"</definedName>
    <definedName name="IQ_RECURRING_PROFIT_HIGH_EST">"c4501"</definedName>
    <definedName name="IQ_RECURRING_PROFIT_HIGH_GUIDANCE">"c4179"</definedName>
    <definedName name="IQ_RECURRING_PROFIT_LOW_EST">"c4502"</definedName>
    <definedName name="IQ_RECURRING_PROFIT_LOW_GUIDANCE">"c4219"</definedName>
    <definedName name="IQ_RECURRING_PROFIT_MEDIAN_EST">"c4503"</definedName>
    <definedName name="IQ_RECURRING_PROFIT_NUM_EST">"c4504"</definedName>
    <definedName name="IQ_RECURRING_PROFIT_SHARE_ACT_OR_EST">"c4508"</definedName>
    <definedName name="IQ_RECURRING_PROFIT_SHARE_EST">"c4506"</definedName>
    <definedName name="IQ_RECURRING_PROFIT_SHARE_GUIDANCE">"c4509"</definedName>
    <definedName name="IQ_RECURRING_PROFIT_SHARE_HIGH_EST">"c4510"</definedName>
    <definedName name="IQ_RECURRING_PROFIT_SHARE_HIGH_GUIDANCE">"c4200"</definedName>
    <definedName name="IQ_RECURRING_PROFIT_SHARE_LOW_EST">"c4511"</definedName>
    <definedName name="IQ_RECURRING_PROFIT_SHARE_LOW_GUIDANCE">"c4240"</definedName>
    <definedName name="IQ_RECURRING_PROFIT_SHARE_MEDIAN_EST">"c4512"</definedName>
    <definedName name="IQ_RECURRING_PROFIT_SHARE_NUM_EST">"c4513"</definedName>
    <definedName name="IQ_RECURRING_PROFIT_SHARE_STDDEV_EST">"c4514"</definedName>
    <definedName name="IQ_RECURRING_PROFIT_STDDEV_EST">"c4516"</definedName>
    <definedName name="IQ_REDEEM_PREF_STOCK" hidden="1">"c1417"</definedName>
    <definedName name="IQ_REF_ENTITY">"c6033"</definedName>
    <definedName name="IQ_REF_ENTITY_CIQID">"c6024"</definedName>
    <definedName name="IQ_REF_ENTITY_TICKER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>"c3506"</definedName>
    <definedName name="IQ_RESTR_STOCK_COMP_PRETAX">"c3504"</definedName>
    <definedName name="IQ_RESTR_STOCK_COMP_TAX">"c3505"</definedName>
    <definedName name="IQ_RESTRICTED_CASH" hidden="1">"c1103"</definedName>
    <definedName name="IQ_RESTRICTED_CASH_NON_CURRENT">"c6192"</definedName>
    <definedName name="IQ_RESTRICTED_CASH_TOTAL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 hidden="1">"c2066"</definedName>
    <definedName name="IQ_RETAIL_AVG_STORE_SIZE_NET" hidden="1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 hidden="1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 hidden="1">"c2062"</definedName>
    <definedName name="IQ_RETAIL_OWNED_STORES_BEG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 hidden="1">"c2064"</definedName>
    <definedName name="IQ_RETAIL_STORE_SELLING_AREA" hidden="1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>"c3585"</definedName>
    <definedName name="IQ_RETURN_ASSETS_ACT_OR_EST_REUT">"c5475"</definedName>
    <definedName name="IQ_RETURN_ASSETS_ACT_OR_EST_THOM">"c5310"</definedName>
    <definedName name="IQ_RETURN_ASSETS_BANK" hidden="1">"c1114"</definedName>
    <definedName name="IQ_RETURN_ASSETS_BROK" hidden="1">"c1115"</definedName>
    <definedName name="IQ_RETURN_ASSETS_EST">"c3529"</definedName>
    <definedName name="IQ_RETURN_ASSETS_EST_REUT">"c3990"</definedName>
    <definedName name="IQ_RETURN_ASSETS_EST_THOM">"c4034"</definedName>
    <definedName name="IQ_RETURN_ASSETS_FS" hidden="1">"c1116"</definedName>
    <definedName name="IQ_RETURN_ASSETS_GUIDANCE">"c4517"</definedName>
    <definedName name="IQ_RETURN_ASSETS_HIGH_EST">"c3530"</definedName>
    <definedName name="IQ_RETURN_ASSETS_HIGH_EST_REUT">"c3992"</definedName>
    <definedName name="IQ_RETURN_ASSETS_HIGH_EST_THOM">"c4036"</definedName>
    <definedName name="IQ_RETURN_ASSETS_HIGH_GUIDANCE">"c4183"</definedName>
    <definedName name="IQ_RETURN_ASSETS_LOW_EST">"c3531"</definedName>
    <definedName name="IQ_RETURN_ASSETS_LOW_EST_REUT">"c3993"</definedName>
    <definedName name="IQ_RETURN_ASSETS_LOW_EST_THOM">"c4037"</definedName>
    <definedName name="IQ_RETURN_ASSETS_LOW_GUIDANCE">"c4223"</definedName>
    <definedName name="IQ_RETURN_ASSETS_MEDIAN_EST">"c3532"</definedName>
    <definedName name="IQ_RETURN_ASSETS_MEDIAN_EST_REUT">"c3991"</definedName>
    <definedName name="IQ_RETURN_ASSETS_MEDIAN_EST_THOM">"c4035"</definedName>
    <definedName name="IQ_RETURN_ASSETS_NUM_EST">"c3527"</definedName>
    <definedName name="IQ_RETURN_ASSETS_NUM_EST_REUT">"c3994"</definedName>
    <definedName name="IQ_RETURN_ASSETS_NUM_EST_THOM">"c4038"</definedName>
    <definedName name="IQ_RETURN_ASSETS_STDDEV_EST">"c3528"</definedName>
    <definedName name="IQ_RETURN_ASSETS_STDDEV_EST_REUT">"c3995"</definedName>
    <definedName name="IQ_RETURN_ASSETS_STDDEV_EST_THOM">"c4039"</definedName>
    <definedName name="IQ_RETURN_CAPITAL" hidden="1">"c1117"</definedName>
    <definedName name="IQ_RETURN_EQUITY" hidden="1">"c1118"</definedName>
    <definedName name="IQ_RETURN_EQUITY_ACT_OR_EST">"c3586"</definedName>
    <definedName name="IQ_RETURN_EQUITY_ACT_OR_EST_REUT">"c5476"</definedName>
    <definedName name="IQ_RETURN_EQUITY_ACT_OR_EST_THOM">"c5311"</definedName>
    <definedName name="IQ_RETURN_EQUITY_BANK" hidden="1">"c1119"</definedName>
    <definedName name="IQ_RETURN_EQUITY_BROK" hidden="1">"c1120"</definedName>
    <definedName name="IQ_RETURN_EQUITY_EST">"c3535"</definedName>
    <definedName name="IQ_RETURN_EQUITY_EST_REUT">"c3983"</definedName>
    <definedName name="IQ_RETURN_EQUITY_EST_THOM">"c5479"</definedName>
    <definedName name="IQ_RETURN_EQUITY_FS" hidden="1">"c1121"</definedName>
    <definedName name="IQ_RETURN_EQUITY_GUIDANCE">"c4518"</definedName>
    <definedName name="IQ_RETURN_EQUITY_HIGH_EST">"c3536"</definedName>
    <definedName name="IQ_RETURN_EQUITY_HIGH_EST_REUT">"c3985"</definedName>
    <definedName name="IQ_RETURN_EQUITY_HIGH_EST_THOM">"c5283"</definedName>
    <definedName name="IQ_RETURN_EQUITY_HIGH_GUIDANCE">"c4182"</definedName>
    <definedName name="IQ_RETURN_EQUITY_LOW_EST">"c3537"</definedName>
    <definedName name="IQ_RETURN_EQUITY_LOW_EST_REUT">"c3986"</definedName>
    <definedName name="IQ_RETURN_EQUITY_LOW_EST_THOM">"c5284"</definedName>
    <definedName name="IQ_RETURN_EQUITY_LOW_GUIDANCE">"c4222"</definedName>
    <definedName name="IQ_RETURN_EQUITY_MEDIAN_EST">"c3538"</definedName>
    <definedName name="IQ_RETURN_EQUITY_MEDIAN_EST_REUT">"c3984"</definedName>
    <definedName name="IQ_RETURN_EQUITY_MEDIAN_EST_THOM">"c5282"</definedName>
    <definedName name="IQ_RETURN_EQUITY_NUM_EST">"c3533"</definedName>
    <definedName name="IQ_RETURN_EQUITY_NUM_EST_REUT">"c3987"</definedName>
    <definedName name="IQ_RETURN_EQUITY_NUM_EST_THOM">"c5285"</definedName>
    <definedName name="IQ_RETURN_EQUITY_STDDEV_EST">"c3534"</definedName>
    <definedName name="IQ_RETURN_EQUITY_STDDEV_EST_REUT">"c3988"</definedName>
    <definedName name="IQ_RETURN_EQUITY_STDDEV_EST_THOM">"c5286"</definedName>
    <definedName name="IQ_RETURN_INVESTMENT" hidden="1">"c1421"</definedName>
    <definedName name="IQ_REV" hidden="1">"c1122"</definedName>
    <definedName name="IQ_REV_BEFORE_LL" hidden="1">"c1123"</definedName>
    <definedName name="IQ_REV_STDDEV_EST">"c1124"</definedName>
    <definedName name="IQ_REV_STDDEV_EST_REUT">"c3639"</definedName>
    <definedName name="IQ_REV_STDDEV_EST_THOM">"c3657"</definedName>
    <definedName name="IQ_REV_UTI" hidden="1">"c1125"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>"c2214"</definedName>
    <definedName name="IQ_REVENUE_ACT_OR_EST_REUT">"c5461"</definedName>
    <definedName name="IQ_REVENUE_ACT_OR_EST_THOM">"c5299"</definedName>
    <definedName name="IQ_REVENUE_EST">"c1126"</definedName>
    <definedName name="IQ_REVENUE_EST_1" hidden="1">"IQ_REVENUE_EST_1"</definedName>
    <definedName name="IQ_REVENUE_EST_BOTTOM_UP">"c5488"</definedName>
    <definedName name="IQ_REVENUE_EST_BOTTOM_UP_REUT">"c5496"</definedName>
    <definedName name="IQ_REVENUE_EST_REUT">"c3634"</definedName>
    <definedName name="IQ_REVENUE_EST_THOM">"c3652"</definedName>
    <definedName name="IQ_REVENUE_GROWTH_1" hidden="1">"IQ_REVENUE_GROWTH_1"</definedName>
    <definedName name="IQ_REVENUE_GROWTH_2" hidden="1">"IQ_REVENUE_GROWTH_2"</definedName>
    <definedName name="IQ_REVENUE_GUIDANCE">"c4519"</definedName>
    <definedName name="IQ_REVENUE_HIGH_EST">"c1127"</definedName>
    <definedName name="IQ_REVENUE_HIGH_EST_REUT">"c3636"</definedName>
    <definedName name="IQ_REVENUE_HIGH_EST_THOM">"c3654"</definedName>
    <definedName name="IQ_REVENUE_HIGH_GUIDANCE">"c4169"</definedName>
    <definedName name="IQ_REVENUE_LOW_EST">"c1128"</definedName>
    <definedName name="IQ_REVENUE_LOW_EST_REUT">"c3637"</definedName>
    <definedName name="IQ_REVENUE_LOW_EST_THOM">"c3655"</definedName>
    <definedName name="IQ_REVENUE_LOW_GUIDANCE">"c4209"</definedName>
    <definedName name="IQ_REVENUE_MEDIAN_EST">"c1662"</definedName>
    <definedName name="IQ_REVENUE_MEDIAN_EST_REUT">"c3635"</definedName>
    <definedName name="IQ_REVENUE_MEDIAN_EST_THOM">"c3653"</definedName>
    <definedName name="IQ_REVENUE_NUM_EST">"c1129"</definedName>
    <definedName name="IQ_REVENUE_NUM_EST_REUT">"c3638"</definedName>
    <definedName name="IQ_REVENUE_NUM_EST_THOM">"c3656"</definedName>
    <definedName name="IQ_REVISION_DATE_" hidden="1">38656.8885300926</definedName>
    <definedName name="Iq_revison_date_2" hidden="1">39026.2126388889</definedName>
    <definedName name="IQ_RISK_ADJ_BANK_ASSETS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>"c2900"</definedName>
    <definedName name="IQ_SAME_STORE_OWNED">"c2908"</definedName>
    <definedName name="IQ_SAME_STORE_TOTAL">"c2892"</definedName>
    <definedName name="IQ_SAVING_DEP" hidden="1">"c1150"</definedName>
    <definedName name="IQ_SEC_PURCHASED_RESELL">"c5513"</definedName>
    <definedName name="IQ_SECUR_RECEIV" hidden="1">"c1151"</definedName>
    <definedName name="IQ_SECURED_DEBT">"c2546"</definedName>
    <definedName name="IQ_SECURED_DEBT_PCT">"c2547"</definedName>
    <definedName name="IQ_SECURITY_BORROW" hidden="1">"c1152"</definedName>
    <definedName name="IQ_SECURITY_LEVEL">"c2159"</definedName>
    <definedName name="IQ_SECURITY_NOTES">"c2202"</definedName>
    <definedName name="IQ_SECURITY_OWN" hidden="1">"c1153"</definedName>
    <definedName name="IQ_SECURITY_RESELL" hidden="1">"c1154"</definedName>
    <definedName name="IQ_SECURITY_TYPE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>"c5821"</definedName>
    <definedName name="IQ_SHARES_PURCHASED_QUARTER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>"c6266"</definedName>
    <definedName name="IQ_SPECIAL_DIV_CF_REIT" hidden="1">"c1174"</definedName>
    <definedName name="IQ_SPECIAL_DIV_CF_UTI" hidden="1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>"c6267"</definedName>
    <definedName name="IQ_ST_DEBT_ISSUED_REIT" hidden="1">"c1186"</definedName>
    <definedName name="IQ_ST_DEBT_ISSUED_UTI" hidden="1">"c1187"</definedName>
    <definedName name="IQ_ST_DEBT_PCT">"c2539"</definedName>
    <definedName name="IQ_ST_DEBT_RE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>"c2999"</definedName>
    <definedName name="IQ_STOCK_BASED_CF" hidden="1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EST">"c4520"</definedName>
    <definedName name="IQ_STOCK_BASED_GA">"c2993"</definedName>
    <definedName name="IQ_STOCK_BASED_HIGH_EST">"c4521"</definedName>
    <definedName name="IQ_STOCK_BASED_LOW_EST">"c4522"</definedName>
    <definedName name="IQ_STOCK_BASED_MEDIAN_EST">"c4523"</definedName>
    <definedName name="IQ_STOCK_BASED_NUM_EST">"c4524"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STDDEV_EST">"c4525"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 hidden="1">"c1645"</definedName>
    <definedName name="IQ_STRIKE_PRICE_OS" hidden="1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>"c1653"</definedName>
    <definedName name="IQ_TARGET_PRICE_NUM_REUT">"c5319"</definedName>
    <definedName name="IQ_TARGET_PRICE_NUM_THOM">"c5098"</definedName>
    <definedName name="IQ_TARGET_PRICE_STDDEV">"c1654"</definedName>
    <definedName name="IQ_TARGET_PRICE_STDDEV_REUT">"c5320"</definedName>
    <definedName name="IQ_TARGET_PRICE_STDDEV_THOM">"c5099"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>"c6169"</definedName>
    <definedName name="IQ_TBV_10YR_ANN_GROWTH" hidden="1">"c1936"</definedName>
    <definedName name="IQ_TBV_1YR_ANN_GROWTH" hidden="1">"c1931"</definedName>
    <definedName name="IQ_TBV_2YR_ANN_CAGR">"c6165"</definedName>
    <definedName name="IQ_TBV_2YR_ANN_GROWTH" hidden="1">"c1932"</definedName>
    <definedName name="IQ_TBV_3YR_ANN_CAGR">"c6166"</definedName>
    <definedName name="IQ_TBV_3YR_ANN_GROWTH" hidden="1">"c1933"</definedName>
    <definedName name="IQ_TBV_5YR_ANN_CAGR">"c6167"</definedName>
    <definedName name="IQ_TBV_5YR_ANN_GROWTH" hidden="1">"c1934"</definedName>
    <definedName name="IQ_TBV_7YR_ANN_CAGR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>"c2499"</definedName>
    <definedName name="IQ_TERM_LOANS_PCT">"c2500"</definedName>
    <definedName name="IQ_TEV" hidden="1">"c1219"</definedName>
    <definedName name="IQ_TEV_EBIT" hidden="1">"c1220"</definedName>
    <definedName name="IQ_TEV_EBIT_AVG" hidden="1">"c1221"</definedName>
    <definedName name="IQ_TEV_EBIT_FWD">"c2238"</definedName>
    <definedName name="IQ_TEV_EBIT_FWD_REUT">"c4054"</definedName>
    <definedName name="IQ_TEV_EBIT_FWD_THOM">"c4061"</definedName>
    <definedName name="IQ_TEV_EBITDA" hidden="1">"c1222"</definedName>
    <definedName name="IQ_TEV_EBITDA_AVG" hidden="1">"c1223"</definedName>
    <definedName name="IQ_TEV_EBITDA_FWD">"c1224"</definedName>
    <definedName name="IQ_TEV_EBITDA_FWD_REUT">"c4050"</definedName>
    <definedName name="IQ_TEV_EBITDA_FWD_THOM">"c4057"</definedName>
    <definedName name="IQ_TEV_EMPLOYEE_AVG" hidden="1">"c1225"</definedName>
    <definedName name="IQ_TEV_EST">"c4526"</definedName>
    <definedName name="IQ_TEV_EST_THOM">"c5529"</definedName>
    <definedName name="IQ_TEV_HIGH_EST">"c4527"</definedName>
    <definedName name="IQ_TEV_HIGH_EST_THOM">"c5530"</definedName>
    <definedName name="IQ_TEV_LOW_EST">"c4528"</definedName>
    <definedName name="IQ_TEV_LOW_EST_THOM">"c5531"</definedName>
    <definedName name="IQ_TEV_MEDIAN_EST">"c4529"</definedName>
    <definedName name="IQ_TEV_MEDIAN_EST_THOM">"c5532"</definedName>
    <definedName name="IQ_TEV_NUM_EST">"c4530"</definedName>
    <definedName name="IQ_TEV_NUM_EST_THOM">"c5533"</definedName>
    <definedName name="IQ_TEV_STDDEV_EST">"c4531"</definedName>
    <definedName name="IQ_TEV_STDDEV_EST_THOM">"c5534"</definedName>
    <definedName name="IQ_TEV_TOTAL_REV" hidden="1">"c1226"</definedName>
    <definedName name="IQ_TEV_TOTAL_REV_AVG" hidden="1">"c1227"</definedName>
    <definedName name="IQ_TEV_TOTAL_REV_FWD">"c1228"</definedName>
    <definedName name="IQ_TEV_TOTAL_REV_FWD_REUT">"c4051"</definedName>
    <definedName name="IQ_TEV_TOTAL_REV_FWD_THOM">"c4058"</definedName>
    <definedName name="IQ_TEV_UFCF" hidden="1">"c2208"</definedName>
    <definedName name="IQ_TIER_ONE_CAPITAL">"c2667"</definedName>
    <definedName name="IQ_TIER_ONE_RATIO" hidden="1">"c1229"</definedName>
    <definedName name="IQ_TIER_TWO_CAPITAL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>"c6140"</definedName>
    <definedName name="IQ_TOTAL_ASSETS_10YR_ANN_GROWTH" hidden="1">"c1235"</definedName>
    <definedName name="IQ_TOTAL_ASSETS_1YR_ANN_GROWTH" hidden="1">"c1236"</definedName>
    <definedName name="IQ_TOTAL_ASSETS_2YR_ANN_CAGR">"c6141"</definedName>
    <definedName name="IQ_TOTAL_ASSETS_2YR_ANN_GROWTH" hidden="1">"c1237"</definedName>
    <definedName name="IQ_TOTAL_ASSETS_3YR_ANN_CAGR">"c6142"</definedName>
    <definedName name="IQ_TOTAL_ASSETS_3YR_ANN_GROWTH" hidden="1">"c1238"</definedName>
    <definedName name="IQ_TOTAL_ASSETS_5YR_ANN_CAGR">"c6143"</definedName>
    <definedName name="IQ_TOTAL_ASSETS_5YR_ANN_GROWTH" hidden="1">"c1239"</definedName>
    <definedName name="IQ_TOTAL_ASSETS_7YR_ANN_CAGR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>"c2948"</definedName>
    <definedName name="IQ_TOTAL_DEBT_EQUITY" hidden="1">"c1250"</definedName>
    <definedName name="IQ_TOTAL_DEBT_EST">"c4532"</definedName>
    <definedName name="IQ_TOTAL_DEBT_EXCL_FIN">"c2937"</definedName>
    <definedName name="IQ_TOTAL_DEBT_GUIDANCE">"c4533"</definedName>
    <definedName name="IQ_TOTAL_DEBT_HIGH_EST">"c4534"</definedName>
    <definedName name="IQ_TOTAL_DEBT_HIGH_GUIDANCE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>"c4535"</definedName>
    <definedName name="IQ_TOTAL_DEBT_LOW_GUIDANCE">"c4236"</definedName>
    <definedName name="IQ_TOTAL_DEBT_MEDIAN_EST">"c4536"</definedName>
    <definedName name="IQ_TOTAL_DEBT_NUM_EST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>"c6272"</definedName>
    <definedName name="IQ_TOTAL_DEBT_REPAID_REIT" hidden="1">"c1263"</definedName>
    <definedName name="IQ_TOTAL_DEBT_REPAID_UTI" hidden="1">"c1264"</definedName>
    <definedName name="IQ_TOTAL_DEBT_STDDEV_EST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>"c6145"</definedName>
    <definedName name="IQ_TOTAL_EQUITY_10YR_ANN_GROWTH" hidden="1">"c1268"</definedName>
    <definedName name="IQ_TOTAL_EQUITY_1YR_ANN_GROWTH" hidden="1">"c1269"</definedName>
    <definedName name="IQ_TOTAL_EQUITY_2YR_ANN_CAGR">"c6146"</definedName>
    <definedName name="IQ_TOTAL_EQUITY_2YR_ANN_GROWTH" hidden="1">"c1270"</definedName>
    <definedName name="IQ_TOTAL_EQUITY_3YR_ANN_CAGR">"c6147"</definedName>
    <definedName name="IQ_TOTAL_EQUITY_3YR_ANN_GROWTH" hidden="1">"c1271"</definedName>
    <definedName name="IQ_TOTAL_EQUITY_5YR_ANN_CAGR">"c6148"</definedName>
    <definedName name="IQ_TOTAL_EQUITY_5YR_ANN_GROWTH" hidden="1">"c1272"</definedName>
    <definedName name="IQ_TOTAL_EQUITY_7YR_ANN_CAGR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ABLE_END_OS">"c5819"</definedName>
    <definedName name="IQ_TOTAL_OPTIONS_EXERCISED">"c2695"</definedName>
    <definedName name="IQ_TOTAL_OPTIONS_GRANTED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>"c2658"</definedName>
    <definedName name="IQ_TOTAL_PENSION_ASSETS_FOREIGN">"c2666"</definedName>
    <definedName name="IQ_TOTAL_PENSION_EXP" hidden="1">"c1291"</definedName>
    <definedName name="IQ_TOTAL_PENSION_OBLIGATION" hidden="1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>"c6150"</definedName>
    <definedName name="IQ_TOTAL_REV_10YR_ANN_GROWTH" hidden="1">"c1295"</definedName>
    <definedName name="IQ_TOTAL_REV_1YR_ANN_GROWTH" hidden="1">"c1296"</definedName>
    <definedName name="IQ_TOTAL_REV_2YR_ANN_CAGR">"c6151"</definedName>
    <definedName name="IQ_TOTAL_REV_2YR_ANN_GROWTH" hidden="1">"c1297"</definedName>
    <definedName name="IQ_TOTAL_REV_3YR_ANN_CAGR">"c6152"</definedName>
    <definedName name="IQ_TOTAL_REV_3YR_ANN_GROWTH" hidden="1">"c1298"</definedName>
    <definedName name="IQ_TOTAL_REV_5YR_ANN_CAGR">"c6153"</definedName>
    <definedName name="IQ_TOTAL_REV_5YR_ANN_GROWTH" hidden="1">"c1299"</definedName>
    <definedName name="IQ_TOTAL_REV_7YR_ANN_CAGR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 hidden="1">"c2119"</definedName>
    <definedName name="IQ_TOTAL_UNUSUAL" hidden="1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">"c6286"</definedName>
    <definedName name="IQ_TOTAL_UNUSUAL_REIT">"c5520"</definedName>
    <definedName name="IQ_TOTAL_UNUSUAL_UTI">"c5521"</definedName>
    <definedName name="IQ_TOTAL_VOLUME_RT">"TOTALVOLUME"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>"c3029"</definedName>
    <definedName name="IQ_TRUST_PREFERRED_PCT">"c3030"</definedName>
    <definedName name="IQ_UFCF_10YR_ANN_CAGR">"c6179"</definedName>
    <definedName name="IQ_UFCF_10YR_ANN_GROWTH" hidden="1">"c1948"</definedName>
    <definedName name="IQ_UFCF_1YR_ANN_GROWTH" hidden="1">"c1943"</definedName>
    <definedName name="IQ_UFCF_2YR_ANN_CAGR">"c6175"</definedName>
    <definedName name="IQ_UFCF_2YR_ANN_GROWTH" hidden="1">"c1944"</definedName>
    <definedName name="IQ_UFCF_3YR_ANN_CAGR">"c6176"</definedName>
    <definedName name="IQ_UFCF_3YR_ANN_GROWTH" hidden="1">"c1945"</definedName>
    <definedName name="IQ_UFCF_5YR_ANN_CAGR">"c6177"</definedName>
    <definedName name="IQ_UFCF_5YR_ANN_GROWTH" hidden="1">"c1946"</definedName>
    <definedName name="IQ_UFCF_7YR_ANN_CAGR">"c6178"</definedName>
    <definedName name="IQ_UFCF_7YR_ANN_GROWTH" hidden="1">"c1947"</definedName>
    <definedName name="IQ_UFCF_MARGIN" hidden="1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>"c2548"</definedName>
    <definedName name="IQ_UNSECURED_DEBT_PCT">"c2549"</definedName>
    <definedName name="IQ_UNUSUAL_EXP" hidden="1">"c1456"</definedName>
    <definedName name="IQ_US_GAAP" hidden="1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OLUME_RT">"VOLUME"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 hidden="1">50000</definedName>
    <definedName name="IQ_WEIGHTED_AVG_PRICE" hidden="1">"c1334"</definedName>
    <definedName name="IQ_WIP_INV" hidden="1">"c1335"</definedName>
    <definedName name="IQ_WORKING_CAP">"c3494"</definedName>
    <definedName name="IQ_WORKMEN_WRITTEN" hidden="1">"c1336"</definedName>
    <definedName name="IQ_XDIV_DATE" hidden="1">"c2203"</definedName>
    <definedName name="IQ_YEARHIGH" hidden="1">"c1337"</definedName>
    <definedName name="IQ_YEARHIGH_DATE">"c2250"</definedName>
    <definedName name="IQ_YEARLOW" hidden="1">"c1338"</definedName>
    <definedName name="IQ_YEARLOW_DATE">"c2251"</definedName>
    <definedName name="IQ_YTD" hidden="1">3000</definedName>
    <definedName name="IQ_YTDMONTH" hidden="1">130000</definedName>
    <definedName name="IQ_YTW">"c2163"</definedName>
    <definedName name="IQ_YTW_DATE">"c2164"</definedName>
    <definedName name="IQ_YTW_DATE_TYPE">"c2165"</definedName>
    <definedName name="IQ_Z_SCORE" hidden="1">"c1339"</definedName>
    <definedName name="iqrevisiondate" hidden="1">39079.5458449074</definedName>
    <definedName name="iQShowHideColumns" hidden="1">"iQShowAll"</definedName>
    <definedName name="IRH_IRHo">#REF!</definedName>
    <definedName name="ISA03CONSOLIDADO" localSheetId="13" hidden="1">{#N/A,#N/A,FALSE,"Aging Summary";#N/A,#N/A,FALSE,"Ratio Analysis";#N/A,#N/A,FALSE,"Test 120 Day Accts";#N/A,#N/A,FALSE,"Tickmarks"}</definedName>
    <definedName name="ISA03CONSOLIDADO" hidden="1">{#N/A,#N/A,FALSE,"Aging Summary";#N/A,#N/A,FALSE,"Ratio Analysis";#N/A,#N/A,FALSE,"Test 120 Day Accts";#N/A,#N/A,FALSE,"Tickmarks"}</definedName>
    <definedName name="Isapre_Imposición">#REF!</definedName>
    <definedName name="IsColHidden" hidden="1">FALSE</definedName>
    <definedName name="IsLTMColHidden" hidden="1">FALSE</definedName>
    <definedName name="ITLvs.CHF">#REF!</definedName>
    <definedName name="ITLvs.EUR">#REF!</definedName>
    <definedName name="ITLvs.USD">#REF!</definedName>
    <definedName name="itu" localSheetId="13" hidden="1">{#N/A,#N/A,FALSE,"Aging Summary";#N/A,#N/A,FALSE,"Ratio Analysis";#N/A,#N/A,FALSE,"Test 120 Day Accts";#N/A,#N/A,FALSE,"Tickmarks"}</definedName>
    <definedName name="itu" hidden="1">{#N/A,#N/A,FALSE,"Aging Summary";#N/A,#N/A,FALSE,"Ratio Analysis";#N/A,#N/A,FALSE,"Test 120 Day Accts";#N/A,#N/A,FALSE,"Tickmarks"}</definedName>
    <definedName name="IUUIIU" localSheetId="13" hidden="1">{#N/A,#N/A,FALSE,"Aging Summary";#N/A,#N/A,FALSE,"Ratio Analysis";#N/A,#N/A,FALSE,"Test 120 Day Accts";#N/A,#N/A,FALSE,"Tickmarks"}</definedName>
    <definedName name="IUUIIU" hidden="1">{#N/A,#N/A,FALSE,"Aging Summary";#N/A,#N/A,FALSE,"Ratio Analysis";#N/A,#N/A,FALSE,"Test 120 Day Accts";#N/A,#N/A,FALSE,"Tickmarks"}</definedName>
    <definedName name="IV" localSheetId="13" hidden="1">{#N/A,#N/A,FALSE,"Aging Summary";#N/A,#N/A,FALSE,"Ratio Analysis";#N/A,#N/A,FALSE,"Test 120 Day Accts";#N/A,#N/A,FALSE,"Tickmarks"}</definedName>
    <definedName name="IV" hidden="1">{#N/A,#N/A,FALSE,"Aging Summary";#N/A,#N/A,FALSE,"Ratio Analysis";#N/A,#N/A,FALSE,"Test 120 Day Accts";#N/A,#N/A,FALSE,"Tickmarks"}</definedName>
    <definedName name="IVIC" localSheetId="13" hidden="1">{#N/A,#N/A,FALSE,"Aging Summary";#N/A,#N/A,FALSE,"Ratio Analysis";#N/A,#N/A,FALSE,"Test 120 Day Accts";#N/A,#N/A,FALSE,"Tickmarks"}</definedName>
    <definedName name="IVIC" hidden="1">{#N/A,#N/A,FALSE,"Aging Summary";#N/A,#N/A,FALSE,"Ratio Analysis";#N/A,#N/A,FALSE,"Test 120 Day Accts";#N/A,#N/A,FALSE,"Tickmarks"}</definedName>
    <definedName name="January_2003">#REF!</definedName>
    <definedName name="JBNAM">"QBATCH80"</definedName>
    <definedName name="JBNMB">"026056"</definedName>
    <definedName name="Jefe_Calid">#REF!</definedName>
    <definedName name="Jefe_Mant">#REF!</definedName>
    <definedName name="Jefe_Turno">#REF!</definedName>
    <definedName name="jim" localSheetId="7" hidden="1">{"'Directory'!$A$72:$E$91"}</definedName>
    <definedName name="jim" localSheetId="4" hidden="1">{"'Directory'!$A$72:$E$91"}</definedName>
    <definedName name="jim" localSheetId="13" hidden="1">{"'Directory'!$A$72:$E$91"}</definedName>
    <definedName name="jim" hidden="1">{"'Directory'!$A$72:$E$91"}</definedName>
    <definedName name="JJJJJJ" localSheetId="7" hidden="1">{"'Hoja1'!$A$3:$B$21"}</definedName>
    <definedName name="JJJJJJ" localSheetId="4" hidden="1">{"'Hoja1'!$A$3:$B$21"}</definedName>
    <definedName name="JJJJJJ" localSheetId="13" hidden="1">{"'Hoja1'!$A$3:$B$21"}</definedName>
    <definedName name="JJJJJJ" hidden="1">{"'Hoja1'!$A$3:$B$21"}</definedName>
    <definedName name="jjkjhkjk" localSheetId="13" hidden="1">{#N/A,#N/A,FALSE,"Aging Summary";#N/A,#N/A,FALSE,"Ratio Analysis";#N/A,#N/A,FALSE,"Test 120 Day Accts";#N/A,#N/A,FALSE,"Tickmarks"}</definedName>
    <definedName name="jjkjhkjk" hidden="1">{#N/A,#N/A,FALSE,"Aging Summary";#N/A,#N/A,FALSE,"Ratio Analysis";#N/A,#N/A,FALSE,"Test 120 Day Accts";#N/A,#N/A,FALSE,"Tickmarks"}</definedName>
    <definedName name="JKJKLKJLKLÑL" localSheetId="13" hidden="1">{#N/A,#N/A,FALSE,"Aging Summary";#N/A,#N/A,FALSE,"Ratio Analysis";#N/A,#N/A,FALSE,"Test 120 Day Accts";#N/A,#N/A,FALSE,"Tickmarks"}</definedName>
    <definedName name="JKJKLKJLKLÑL" hidden="1">{#N/A,#N/A,FALSE,"Aging Summary";#N/A,#N/A,FALSE,"Ratio Analysis";#N/A,#N/A,FALSE,"Test 120 Day Accts";#N/A,#N/A,FALSE,"Tickmarks"}</definedName>
    <definedName name="JOIKHKK" localSheetId="13" hidden="1">{#N/A,#N/A,FALSE,"Aging Summary";#N/A,#N/A,FALSE,"Ratio Analysis";#N/A,#N/A,FALSE,"Test 120 Day Accts";#N/A,#N/A,FALSE,"Tickmarks"}</definedName>
    <definedName name="JOIKHKK" hidden="1">{#N/A,#N/A,FALSE,"Aging Summary";#N/A,#N/A,FALSE,"Ratio Analysis";#N/A,#N/A,FALSE,"Test 120 Day Accts";#N/A,#N/A,FALSE,"Tickmarks"}</definedName>
    <definedName name="Jornalero">#REF!</definedName>
    <definedName name="JPYvs.EUR">#REF!</definedName>
    <definedName name="juil">#REF!</definedName>
    <definedName name="Julio" localSheetId="7" hidden="1">{"'ICE  Agosto'!$A$60:$A$64","'ICE  Agosto'!$C$67"}</definedName>
    <definedName name="Julio" localSheetId="4" hidden="1">{"'ICE  Agosto'!$A$60:$A$64","'ICE  Agosto'!$C$67"}</definedName>
    <definedName name="Julio" localSheetId="13" hidden="1">{"'ICE  Agosto'!$A$60:$A$64","'ICE  Agosto'!$C$67"}</definedName>
    <definedName name="Julio" hidden="1">{"'ICE  Agosto'!$A$60:$A$64","'ICE  Agosto'!$C$67"}</definedName>
    <definedName name="K2_WBEVMODE" hidden="1">-1</definedName>
    <definedName name="kfh" localSheetId="13" hidden="1">{#N/A,#N/A,FALSE,"Aging Summary";#N/A,#N/A,FALSE,"Ratio Analysis";#N/A,#N/A,FALSE,"Test 120 Day Accts";#N/A,#N/A,FALSE,"Tickmarks"}</definedName>
    <definedName name="kfh" hidden="1">{#N/A,#N/A,FALSE,"Aging Summary";#N/A,#N/A,FALSE,"Ratio Analysis";#N/A,#N/A,FALSE,"Test 120 Day Accts";#N/A,#N/A,FALSE,"Tickmarks"}</definedName>
    <definedName name="KLÑKL">#REF!</definedName>
    <definedName name="KPMG" localSheetId="7">{"'TABLA2001 '!$A$1:$N$27"}</definedName>
    <definedName name="KPMG" localSheetId="4">{"'TABLA2001 '!$A$1:$N$27"}</definedName>
    <definedName name="KPMG" localSheetId="13">{"'TABLA2001 '!$A$1:$N$27"}</definedName>
    <definedName name="KPMG">{"'TABLA2001 '!$A$1:$N$27"}</definedName>
    <definedName name="kto">#REF!</definedName>
    <definedName name="L_AcctDes">#REF!</definedName>
    <definedName name="L_Adjust">#REF!</definedName>
    <definedName name="L_Adjust_GT">#REF!</definedName>
    <definedName name="L_AJE_Tot">#REF!</definedName>
    <definedName name="L_AJE_Tot_GT">#REF!</definedName>
    <definedName name="L_CompNum">#REF!</definedName>
    <definedName name="L_CY_Beg">#REF!</definedName>
    <definedName name="L_CY_Beg_GT">#REF!</definedName>
    <definedName name="L_CY_End">#REF!</definedName>
    <definedName name="L_CY_End_GT">#REF!</definedName>
    <definedName name="L_GrpNum">#REF!</definedName>
    <definedName name="L_Headings">#REF!</definedName>
    <definedName name="L_KeyValue">#REF!</definedName>
    <definedName name="L_PY_End">#REF!</definedName>
    <definedName name="L_PY_End_GT">#REF!</definedName>
    <definedName name="L_RJE_Tot">#REF!</definedName>
    <definedName name="L_RJE_Tot_GT">#REF!</definedName>
    <definedName name="L_RowNum">#REF!</definedName>
    <definedName name="LAB" localSheetId="13" hidden="1">{#N/A,#N/A,FALSE,"Aging Summary";#N/A,#N/A,FALSE,"Ratio Analysis";#N/A,#N/A,FALSE,"Test 120 Day Accts";#N/A,#N/A,FALSE,"Tickmarks"}</definedName>
    <definedName name="LAB" hidden="1">{#N/A,#N/A,FALSE,"Aging Summary";#N/A,#N/A,FALSE,"Ratio Analysis";#N/A,#N/A,FALSE,"Test 120 Day Accts";#N/A,#N/A,FALSE,"Tickmarks"}</definedName>
    <definedName name="LABOCLINICO" localSheetId="13" hidden="1">{#N/A,#N/A,FALSE,"Aging Summary";#N/A,#N/A,FALSE,"Ratio Analysis";#N/A,#N/A,FALSE,"Test 120 Day Accts";#N/A,#N/A,FALSE,"Tickmarks"}</definedName>
    <definedName name="LABOCLINICO" hidden="1">{#N/A,#N/A,FALSE,"Aging Summary";#N/A,#N/A,FALSE,"Ratio Analysis";#N/A,#N/A,FALSE,"Test 120 Day Accts";#N/A,#N/A,FALSE,"Tickmarks"}</definedName>
    <definedName name="LABOCLINICO1" localSheetId="13" hidden="1">{#N/A,#N/A,FALSE,"Aging Summary";#N/A,#N/A,FALSE,"Ratio Analysis";#N/A,#N/A,FALSE,"Test 120 Day Accts";#N/A,#N/A,FALSE,"Tickmarks"}</definedName>
    <definedName name="LABOCLINICO1" hidden="1">{#N/A,#N/A,FALSE,"Aging Summary";#N/A,#N/A,FALSE,"Ratio Analysis";#N/A,#N/A,FALSE,"Test 120 Day Accts";#N/A,#N/A,FALSE,"Tickmarks"}</definedName>
    <definedName name="labor">#REF!</definedName>
    <definedName name="LABORATORIO" localSheetId="13" hidden="1">{#N/A,#N/A,FALSE,"Aging Summary";#N/A,#N/A,FALSE,"Ratio Analysis";#N/A,#N/A,FALSE,"Test 120 Day Accts";#N/A,#N/A,FALSE,"Tickmarks"}</definedName>
    <definedName name="LABORATORIO" hidden="1">{#N/A,#N/A,FALSE,"Aging Summary";#N/A,#N/A,FALSE,"Ratio Analysis";#N/A,#N/A,FALSE,"Test 120 Day Accts";#N/A,#N/A,FALSE,"Tickmarks"}</definedName>
    <definedName name="LAJAS">#REF!</definedName>
    <definedName name="LAJAS_INV">#REF!</definedName>
    <definedName name="LAJAS_INVERSORA">#REF!</definedName>
    <definedName name="LAJAS_INVERSORA_SA">#REF!</definedName>
    <definedName name="Lavand">#REF!</definedName>
    <definedName name="LeapChile">#REF!</definedName>
    <definedName name="LeapIntern.">#REF!</definedName>
    <definedName name="leasing">#REF!</definedName>
    <definedName name="legalentity_disponible">#REF!</definedName>
    <definedName name="Ligne">#REF!</definedName>
    <definedName name="limcount">1</definedName>
    <definedName name="LIST1">#REF!</definedName>
    <definedName name="LIST2">#REF!</definedName>
    <definedName name="LIST3">#REF!</definedName>
    <definedName name="LIST4">#REF!</definedName>
    <definedName name="Lista" localSheetId="7">{1,2,3,4;5,6,7,8;9,10,11,12;13,14,15,16}</definedName>
    <definedName name="Lista" localSheetId="4">{1,2,3,4;5,6,7,8;9,10,11,12;13,14,15,16}</definedName>
    <definedName name="Lista" localSheetId="13">{1,2,3,4;5,6,7,8;9,10,11,12;13,14,15,16}</definedName>
    <definedName name="Lista">{1,2,3,4;5,6,7,8;9,10,11,12;13,14,15,16}</definedName>
    <definedName name="lista_sociedades">#REF!</definedName>
    <definedName name="LISTADO">#REF!</definedName>
    <definedName name="listado_empresa">#REF!</definedName>
    <definedName name="listado_empresa2">#REF!</definedName>
    <definedName name="LKÑKLÑ">#N/A</definedName>
    <definedName name="LLLLLLLLLLLLLLL" localSheetId="7" hidden="1">{"'Hoja1'!$A$3:$B$21"}</definedName>
    <definedName name="LLLLLLLLLLLLLLL" localSheetId="4" hidden="1">{"'Hoja1'!$A$3:$B$21"}</definedName>
    <definedName name="LLLLLLLLLLLLLLL" localSheetId="13" hidden="1">{"'Hoja1'!$A$3:$B$21"}</definedName>
    <definedName name="LLLLLLLLLLLLLLL" hidden="1">{"'Hoja1'!$A$3:$B$21"}</definedName>
    <definedName name="LO_VENECIA">#REF!</definedName>
    <definedName name="LO_VENECIA_SA">#REF!</definedName>
    <definedName name="LOB">#REF!</definedName>
    <definedName name="Local_Rate">#REF!</definedName>
    <definedName name="LOLO" hidden="1">#REF!</definedName>
    <definedName name="LORE" localSheetId="13" hidden="1">{#N/A,#N/A,FALSE,"Aging Summary";#N/A,#N/A,FALSE,"Ratio Analysis";#N/A,#N/A,FALSE,"Test 120 Day Accts";#N/A,#N/A,FALSE,"Tickmarks"}</definedName>
    <definedName name="LORE" hidden="1">{#N/A,#N/A,FALSE,"Aging Summary";#N/A,#N/A,FALSE,"Ratio Analysis";#N/A,#N/A,FALSE,"Test 120 Day Accts";#N/A,#N/A,FALSE,"Tickmarks"}</definedName>
    <definedName name="lorenaortiz" localSheetId="13" hidden="1">{#N/A,#N/A,FALSE,"Aging Summary";#N/A,#N/A,FALSE,"Ratio Analysis";#N/A,#N/A,FALSE,"Test 120 Day Accts";#N/A,#N/A,FALSE,"Tickmarks"}</definedName>
    <definedName name="lorenaortiz" hidden="1">{#N/A,#N/A,FALSE,"Aging Summary";#N/A,#N/A,FALSE,"Ratio Analysis";#N/A,#N/A,FALSE,"Test 120 Day Accts";#N/A,#N/A,FALSE,"Tickmarks"}</definedName>
    <definedName name="los">#REF!</definedName>
    <definedName name="LOS_MAITENES">#REF!</definedName>
    <definedName name="LOS_MAITENES_C">#REF!</definedName>
    <definedName name="LOV">#REF!</definedName>
    <definedName name="luglio_2001">#REF!</definedName>
    <definedName name="luglio_2002">#REF!</definedName>
    <definedName name="luglio_2003">#REF!</definedName>
    <definedName name="luglio_2004">#REF!</definedName>
    <definedName name="luglio_2005">#REF!</definedName>
    <definedName name="LUZ_ANDES">#REF!</definedName>
    <definedName name="LUZ_ANDES_SA">#REF!</definedName>
    <definedName name="LUZ_BOGOTA">#REF!</definedName>
    <definedName name="LUZ_DE_RIO">#REF!</definedName>
    <definedName name="LUZ_DE_RIO_SA">#REF!</definedName>
    <definedName name="M">#REF!</definedName>
    <definedName name="maca" localSheetId="13" hidden="1">{#N/A,#N/A,FALSE,"Aging Summary";#N/A,#N/A,FALSE,"Ratio Analysis";#N/A,#N/A,FALSE,"Test 120 Day Accts";#N/A,#N/A,FALSE,"Tickmarks"}</definedName>
    <definedName name="maca" hidden="1">{#N/A,#N/A,FALSE,"Aging Summary";#N/A,#N/A,FALSE,"Ratio Analysis";#N/A,#N/A,FALSE,"Test 120 Day Accts";#N/A,#N/A,FALSE,"Tickmarks"}</definedName>
    <definedName name="MACROS">#REF!</definedName>
    <definedName name="maggio_2001">#REF!</definedName>
    <definedName name="maggio_2002">#REF!</definedName>
    <definedName name="maggio_2003">#REF!</definedName>
    <definedName name="maggio_2004">#REF!</definedName>
    <definedName name="maggio_2005">#REF!</definedName>
    <definedName name="mam">#REF!</definedName>
    <definedName name="MAN">#REF!</definedName>
    <definedName name="MANO">1</definedName>
    <definedName name="MANTENCION">#REF!</definedName>
    <definedName name="MAQOFIC">#REF!</definedName>
    <definedName name="MAQUINA">#REF!</definedName>
    <definedName name="marco">#REF!</definedName>
    <definedName name="marzo">#REF!</definedName>
    <definedName name="marzo_2001">#REF!</definedName>
    <definedName name="marzo_2002">#REF!</definedName>
    <definedName name="marzo_2003">#REF!</definedName>
    <definedName name="marzo_2004">#REF!</definedName>
    <definedName name="marzo_2005">#REF!</definedName>
    <definedName name="Máx_pers_ofic_apoyo">#REF!</definedName>
    <definedName name="Máx_pers_ofic_apoyo2">#REF!</definedName>
    <definedName name="Máx_pers_ofic_ppal">#REF!</definedName>
    <definedName name="Máx_pers_ofic_ppal2">#REF!</definedName>
    <definedName name="MAY.NOV">#REF!</definedName>
    <definedName name="mayo">#REF!</definedName>
    <definedName name="MAYOR.OCT">#REF!</definedName>
    <definedName name="MAYOR_SYNAPSIS">#REF!</definedName>
    <definedName name="MEJ">#REF!</definedName>
    <definedName name="MEJORA">#REF!</definedName>
    <definedName name="MENOR_CHILECTRA">#REF!</definedName>
    <definedName name="MENOR_CORDILLERA">#REF!</definedName>
    <definedName name="MENOR_DISTRILEC_BOL64">#REF!</definedName>
    <definedName name="MENOR_DISTRILIMA_BOL64">#REF!</definedName>
    <definedName name="MENOR_ENDESA">#REF!</definedName>
    <definedName name="MENOR_RIO_MAIPO">#REF!</definedName>
    <definedName name="MENORV">#REF!</definedName>
    <definedName name="MES">#REF!</definedName>
    <definedName name="mes_actual">#REF!</definedName>
    <definedName name="mes_anterior">#REF!</definedName>
    <definedName name="MESACTUAL">#REF!</definedName>
    <definedName name="MESACTUAL1">#REF!</definedName>
    <definedName name="mesc">#REF!</definedName>
    <definedName name="meses">#REF!</definedName>
    <definedName name="MESES_">#REF!</definedName>
    <definedName name="Meses_a_Dep">#REF!</definedName>
    <definedName name="Meses_Contrato_Anual">#REF!</definedName>
    <definedName name="Meses_Indemnización">#REF!</definedName>
    <definedName name="Meses_Reales_Trabajo">#REF!</definedName>
    <definedName name="Meses_TC">#REF!</definedName>
    <definedName name="Meses_Vacaciones">#REF!</definedName>
    <definedName name="MESNUEVO">#REF!</definedName>
    <definedName name="MESNUEVO1">#REF!</definedName>
    <definedName name="MEWarning" hidden="1">1</definedName>
    <definedName name="mio" localSheetId="13" hidden="1">{#N/A,#N/A,FALSE,"Aging Summary";#N/A,#N/A,FALSE,"Ratio Analysis";#N/A,#N/A,FALSE,"Test 120 Day Accts";#N/A,#N/A,FALSE,"Tickmarks"}</definedName>
    <definedName name="mio" hidden="1">{#N/A,#N/A,FALSE,"Aging Summary";#N/A,#N/A,FALSE,"Ratio Analysis";#N/A,#N/A,FALSE,"Test 120 Day Accts";#N/A,#N/A,FALSE,"Tickmarks"}</definedName>
    <definedName name="mklkl" localSheetId="13" hidden="1">{#N/A,#N/A,FALSE,"Aging Summary";#N/A,#N/A,FALSE,"Ratio Analysis";#N/A,#N/A,FALSE,"Test 120 Day Accts";#N/A,#N/A,FALSE,"Tickmarks"}</definedName>
    <definedName name="mklkl" hidden="1">{#N/A,#N/A,FALSE,"Aging Summary";#N/A,#N/A,FALSE,"Ratio Analysis";#N/A,#N/A,FALSE,"Test 120 Day Accts";#N/A,#N/A,FALSE,"Tickmarks"}</definedName>
    <definedName name="ML">#REF!</definedName>
    <definedName name="mm">#REF!</definedName>
    <definedName name="mmm">#REF!</definedName>
    <definedName name="MO_Admin">#REF!</definedName>
    <definedName name="MO_ApoPat">#REF!</definedName>
    <definedName name="MO_Hon_Audit">#REF!</definedName>
    <definedName name="MO_Hon_Dir">#REF!</definedName>
    <definedName name="MO_NoDir">#REF!</definedName>
    <definedName name="MO_Pc_Reemb">#REF!</definedName>
    <definedName name="MO_RemAdmin">#REF!</definedName>
    <definedName name="MO_RemGGeneral">#REF!</definedName>
    <definedName name="MO_RemPersonal">#REF!</definedName>
    <definedName name="MO_VA_TMP">#REF!</definedName>
    <definedName name="MO_VAR_TMP">#REF!</definedName>
    <definedName name="Módulo2.imprimirlongterm">#REF!</definedName>
    <definedName name="moneda">#REF!</definedName>
    <definedName name="monedas">#REF!</definedName>
    <definedName name="movi" hidden="1">#REF!</definedName>
    <definedName name="MP_RW_Atl">#REF!</definedName>
    <definedName name="MP_RW_Coho">#REF!</definedName>
    <definedName name="MP_RW_Trucha">#REF!</definedName>
    <definedName name="MS">#REF!</definedName>
    <definedName name="MU">#REF!</definedName>
    <definedName name="MUEBLES">#REF!</definedName>
    <definedName name="MUEBLES2">#REF!</definedName>
    <definedName name="MUEBLES3">#REF!</definedName>
    <definedName name="multas">#REF!</definedName>
    <definedName name="MYAAC">#REF!</definedName>
    <definedName name="MYAAN">#REF!</definedName>
    <definedName name="MYU">#REF!</definedName>
    <definedName name="nada">#REF!</definedName>
    <definedName name="NEW" hidden="1">#REF!</definedName>
    <definedName name="newbel" localSheetId="7" hidden="1">{"'Directory'!$A$72:$E$91"}</definedName>
    <definedName name="newbel" localSheetId="4" hidden="1">{"'Directory'!$A$72:$E$91"}</definedName>
    <definedName name="newbel" localSheetId="13" hidden="1">{"'Directory'!$A$72:$E$91"}</definedName>
    <definedName name="newbel" hidden="1">{"'Directory'!$A$72:$E$91"}</definedName>
    <definedName name="newbls" localSheetId="7" hidden="1">{"'Directory'!$A$72:$E$91"}</definedName>
    <definedName name="newbls" localSheetId="4" hidden="1">{"'Directory'!$A$72:$E$91"}</definedName>
    <definedName name="newbls" localSheetId="13" hidden="1">{"'Directory'!$A$72:$E$91"}</definedName>
    <definedName name="newbls" hidden="1">{"'Directory'!$A$72:$E$91"}</definedName>
    <definedName name="NEWOPER">"$A$74:$R$75"</definedName>
    <definedName name="newt" localSheetId="7" hidden="1">{"'Directory'!$A$72:$E$91"}</definedName>
    <definedName name="newt" localSheetId="4" hidden="1">{"'Directory'!$A$72:$E$91"}</definedName>
    <definedName name="newt" localSheetId="13" hidden="1">{"'Directory'!$A$72:$E$91"}</definedName>
    <definedName name="newt" hidden="1">{"'Directory'!$A$72:$E$91"}</definedName>
    <definedName name="newwcom" localSheetId="7" hidden="1">{"'Directory'!$A$72:$E$91"}</definedName>
    <definedName name="newwcom" localSheetId="4" hidden="1">{"'Directory'!$A$72:$E$91"}</definedName>
    <definedName name="newwcom" localSheetId="13" hidden="1">{"'Directory'!$A$72:$E$91"}</definedName>
    <definedName name="newwcom" hidden="1">{"'Directory'!$A$72:$E$91"}</definedName>
    <definedName name="Nivel">#REF!</definedName>
    <definedName name="NOM">#REF!</definedName>
    <definedName name="nombre">#REF!</definedName>
    <definedName name="nombre_interco_md">#REF!</definedName>
    <definedName name="NOMO">#REF!</definedName>
    <definedName name="NOPER4">#REF!</definedName>
    <definedName name="NOPER5">#REF!</definedName>
    <definedName name="NOTA_MENOR_VALOR">#REF!</definedName>
    <definedName name="NOTAS">#REF!</definedName>
    <definedName name="novembre_2001">#REF!</definedName>
    <definedName name="novembre_2002">#REF!</definedName>
    <definedName name="novembre_2003">#REF!</definedName>
    <definedName name="novembre_2004">#REF!</definedName>
    <definedName name="novembre_2005">#REF!</definedName>
    <definedName name="NP">#REF!</definedName>
    <definedName name="NUEVO" hidden="1">#REF!</definedName>
    <definedName name="nuevo2" localSheetId="13" hidden="1">{#N/A,#N/A,FALSE,"Aging Summary";#N/A,#N/A,FALSE,"Ratio Analysis";#N/A,#N/A,FALSE,"Test 120 Day Accts";#N/A,#N/A,FALSE,"Tickmarks"}</definedName>
    <definedName name="nuevo2" hidden="1">{#N/A,#N/A,FALSE,"Aging Summary";#N/A,#N/A,FALSE,"Ratio Analysis";#N/A,#N/A,FALSE,"Test 120 Day Accts";#N/A,#N/A,FALSE,"Tickmarks"}</definedName>
    <definedName name="nuevo3" localSheetId="13" hidden="1">{#N/A,#N/A,FALSE,"Aging Summary";#N/A,#N/A,FALSE,"Ratio Analysis";#N/A,#N/A,FALSE,"Test 120 Day Accts";#N/A,#N/A,FALSE,"Tickmarks"}</definedName>
    <definedName name="nuevo3" hidden="1">{#N/A,#N/A,FALSE,"Aging Summary";#N/A,#N/A,FALSE,"Ratio Analysis";#N/A,#N/A,FALSE,"Test 120 Day Accts";#N/A,#N/A,FALSE,"Tickmarks"}</definedName>
    <definedName name="Nuevo4" localSheetId="13" hidden="1">{#N/A,#N/A,FALSE,"Aging Summary";#N/A,#N/A,FALSE,"Ratio Analysis";#N/A,#N/A,FALSE,"Test 120 Day Accts";#N/A,#N/A,FALSE,"Tickmarks"}</definedName>
    <definedName name="Nuevo4" hidden="1">{#N/A,#N/A,FALSE,"Aging Summary";#N/A,#N/A,FALSE,"Ratio Analysis";#N/A,#N/A,FALSE,"Test 120 Day Accts";#N/A,#N/A,FALSE,"Tickmarks"}</definedName>
    <definedName name="NUEVOSSOLES">#REF!</definedName>
    <definedName name="NUMCHECK" localSheetId="13">AND(ISNUMBER(#REF!),ISNUMBER(#REF!),ISNUMBER(#REF!),ISNUMBER(#REF!))</definedName>
    <definedName name="NUMCHECK">AND(ISNUMBER(#REF!),ISNUMBER(#REF!),ISNUMBER(#REF!),ISNUMBER(#REF!))</definedName>
    <definedName name="NUMENTRIES">#REF!</definedName>
    <definedName name="NvsASD">"V2000-07-31"</definedName>
    <definedName name="NvsAutoDrillOk">"VN"</definedName>
    <definedName name="NvsElapsedTime">0.000178587964910548</definedName>
    <definedName name="NvsElapsedTime_1">0.000178587964910548</definedName>
    <definedName name="NvsEndTime">36741.6901533565</definedName>
    <definedName name="NvsEndTime_1">36741.6901533565</definedName>
    <definedName name="nvsendtime1">36741.6901533565</definedName>
    <definedName name="nvsendtime1_1">36741.6901533565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Dype">"M3"</definedName>
    <definedName name="NvsLayoutType">"M3"</definedName>
    <definedName name="NvsNplSpec">"%,X,RNT.ACCOUNT.,CZF.."</definedName>
    <definedName name="NvsPanelBusUnit">"VEDUC"</definedName>
    <definedName name="NvsPanelEffdt">"V1901-01-01"</definedName>
    <definedName name="NvsPanelSetid">"VGRALS"</definedName>
    <definedName name="NvsParentRef">#REF!</definedName>
    <definedName name="NvsReqBU">"VGLS00"</definedName>
    <definedName name="NvsReqBUOnly">"VY"</definedName>
    <definedName name="NvsStyleNme">"bal_comp_saldos_fupef.xls"</definedName>
    <definedName name="NvsTransLed">"VN"</definedName>
    <definedName name="NvsTreeASD">"V2000-07-31"</definedName>
    <definedName name="NvsValTbl.ACCOUNT">"GL_ACCOUNT_TBL"</definedName>
    <definedName name="NvsValTbl.ACCOUNTING_PERIOD">"CAL_DETP_PER_VW"</definedName>
    <definedName name="NvsValTbl.BUSINESS_UNIT">"BUS_UNIT_TBL_GL"</definedName>
    <definedName name="NvsValTbl.CURRENCY_CD">"CURRENCY_CD_TBL"</definedName>
    <definedName name="NvsValTbl.DEPTID">"DEPARTMENT_TBL"</definedName>
    <definedName name="NvsValTbl.OPERATING_UNIT">"OPER_UNIT_TBL"</definedName>
    <definedName name="ñkklk" localSheetId="13" hidden="1">{#N/A,#N/A,FALSE,"Aging Summary";#N/A,#N/A,FALSE,"Ratio Analysis";#N/A,#N/A,FALSE,"Test 120 Day Accts";#N/A,#N/A,FALSE,"Tickmarks"}</definedName>
    <definedName name="ñkklk" hidden="1">{#N/A,#N/A,FALSE,"Aging Summary";#N/A,#N/A,FALSE,"Ratio Analysis";#N/A,#N/A,FALSE,"Test 120 Day Accts";#N/A,#N/A,FALSE,"Tickmarks"}</definedName>
    <definedName name="ÑLKLÑ" hidden="1">#REF!</definedName>
    <definedName name="o">#REF!</definedName>
    <definedName name="o_ing">#REF!</definedName>
    <definedName name="o_pas_lp">#REF!</definedName>
    <definedName name="o_var_lp">#REF!</definedName>
    <definedName name="OBLAPLAZO">#REF!</definedName>
    <definedName name="OBLIG">#REF!</definedName>
    <definedName name="OBRAS">#REF!</definedName>
    <definedName name="obs">#REF!</definedName>
    <definedName name="OCHO">#REF!</definedName>
    <definedName name="OCTUBRE" localSheetId="7" hidden="1">{"'ICE  Agosto'!$A$60:$A$64","'ICE  Agosto'!$C$67"}</definedName>
    <definedName name="OCTUBRE" localSheetId="4" hidden="1">{"'ICE  Agosto'!$A$60:$A$64","'ICE  Agosto'!$C$67"}</definedName>
    <definedName name="OCTUBRE" localSheetId="13" hidden="1">{"'ICE  Agosto'!$A$60:$A$64","'ICE  Agosto'!$C$67"}</definedName>
    <definedName name="OCTUBRE" hidden="1">{"'ICE  Agosto'!$A$60:$A$64","'ICE  Agosto'!$C$67"}</definedName>
    <definedName name="OEXPAC">#REF!</definedName>
    <definedName name="OEXPAN">#REF!</definedName>
    <definedName name="Of_Cen">#REF!</definedName>
    <definedName name="Of_Cen_00">#REF!</definedName>
    <definedName name="Of_Cen_Acumulado">#REF!</definedName>
    <definedName name="Of_Cen_Acumulado_00">#REF!</definedName>
    <definedName name="oja" localSheetId="13" hidden="1">{#N/A,#N/A,FALSE,"Aging Summary";#N/A,#N/A,FALSE,"Ratio Analysis";#N/A,#N/A,FALSE,"Test 120 Day Accts";#N/A,#N/A,FALSE,"Tickmarks"}</definedName>
    <definedName name="oja" hidden="1">{#N/A,#N/A,FALSE,"Aging Summary";#N/A,#N/A,FALSE,"Ratio Analysis";#N/A,#N/A,FALSE,"Test 120 Day Accts";#N/A,#N/A,FALSE,"Tickmarks"}</definedName>
    <definedName name="ONOPAC">#REF!</definedName>
    <definedName name="ONOPAN">#REF!</definedName>
    <definedName name="oojop" localSheetId="13" hidden="1">{#N/A,#N/A,FALSE,"Aging Summary";#N/A,#N/A,FALSE,"Ratio Analysis";#N/A,#N/A,FALSE,"Test 120 Day Accts";#N/A,#N/A,FALSE,"Tickmarks"}</definedName>
    <definedName name="oojop" hidden="1">{#N/A,#N/A,FALSE,"Aging Summary";#N/A,#N/A,FALSE,"Ratio Analysis";#N/A,#N/A,FALSE,"Test 120 Day Accts";#N/A,#N/A,FALSE,"Tickmarks"}</definedName>
    <definedName name="OOOO" localSheetId="13" hidden="1">{#N/A,#N/A,FALSE,"Aging Summary";#N/A,#N/A,FALSE,"Ratio Analysis";#N/A,#N/A,FALSE,"Test 120 Day Accts";#N/A,#N/A,FALSE,"Tickmarks"}</definedName>
    <definedName name="OOOO" hidden="1">{#N/A,#N/A,FALSE,"Aging Summary";#N/A,#N/A,FALSE,"Ratio Analysis";#N/A,#N/A,FALSE,"Test 120 Day Accts";#N/A,#N/A,FALSE,"Tickmarks"}</definedName>
    <definedName name="OOOOO" localSheetId="13" hidden="1">{#N/A,#N/A,FALSE,"Aging Summary";#N/A,#N/A,FALSE,"Ratio Analysis";#N/A,#N/A,FALSE,"Test 120 Day Accts";#N/A,#N/A,FALSE,"Tickmarks"}</definedName>
    <definedName name="OOOOO" hidden="1">{#N/A,#N/A,FALSE,"Aging Summary";#N/A,#N/A,FALSE,"Ratio Analysis";#N/A,#N/A,FALSE,"Test 120 Day Accts";#N/A,#N/A,FALSE,"Tickmarks"}</definedName>
    <definedName name="oooooooo" localSheetId="7" hidden="1">{"'ICE  Agosto'!$A$60:$A$64","'ICE  Agosto'!$C$67"}</definedName>
    <definedName name="oooooooo" localSheetId="4" hidden="1">{"'ICE  Agosto'!$A$60:$A$64","'ICE  Agosto'!$C$67"}</definedName>
    <definedName name="oooooooo" localSheetId="13" hidden="1">{"'ICE  Agosto'!$A$60:$A$64","'ICE  Agosto'!$C$67"}</definedName>
    <definedName name="oooooooo" hidden="1">{"'ICE  Agosto'!$A$60:$A$64","'ICE  Agosto'!$C$67"}</definedName>
    <definedName name="OP">#REF!</definedName>
    <definedName name="Oper_A">#REF!</definedName>
    <definedName name="Oper_B">#REF!</definedName>
    <definedName name="Oper_C">#REF!</definedName>
    <definedName name="operacion" localSheetId="11">#REF!</definedName>
    <definedName name="operacion" localSheetId="8">#REF!</definedName>
    <definedName name="operacion">#REF!</definedName>
    <definedName name="OPERACION1" localSheetId="11">#REF!</definedName>
    <definedName name="OPERACION1" localSheetId="8">#REF!</definedName>
    <definedName name="OPERACION1">#REF!</definedName>
    <definedName name="operacion4">#REF!</definedName>
    <definedName name="ops">#REF!</definedName>
    <definedName name="OQLIB">"QGPL"</definedName>
    <definedName name="OQNAM">"QPRINT"</definedName>
    <definedName name="orden">#REF!</definedName>
    <definedName name="orden2">#REF!</definedName>
    <definedName name="original_epc">804574000</definedName>
    <definedName name="OTCOMAC">#REF!</definedName>
    <definedName name="OTCOMAN">#REF!</definedName>
    <definedName name="other">#REF!</definedName>
    <definedName name="OTROS">#REF!</definedName>
    <definedName name="OTROSACT">#REF!</definedName>
    <definedName name="otrosajustes">#REF!</definedName>
    <definedName name="OTROSEG">#REF!</definedName>
    <definedName name="OTROSFUT">#REF!</definedName>
    <definedName name="OTROSGTOSBANCAR">#REF!</definedName>
    <definedName name="OTROSING">#REF!</definedName>
    <definedName name="OTROSPAS">#REF!</definedName>
    <definedName name="ottobre_2001">#REF!</definedName>
    <definedName name="ottobre_2002">#REF!</definedName>
    <definedName name="ottobre_2003">#REF!</definedName>
    <definedName name="ottobre_2004">#REF!</definedName>
    <definedName name="ottobre_2005">#REF!</definedName>
    <definedName name="p">#REF!</definedName>
    <definedName name="P_T_Utlidades">#REF!</definedName>
    <definedName name="PA">#REF!</definedName>
    <definedName name="PABR">#REF!</definedName>
    <definedName name="PAG">#REF!</definedName>
    <definedName name="page1">#REF!</definedName>
    <definedName name="page3">#REF!</definedName>
    <definedName name="PAGO">#REF!</definedName>
    <definedName name="PANGUE">#REF!</definedName>
    <definedName name="PANGUE_S.A.">#REF!</definedName>
    <definedName name="PANGUE_SA">#REF!</definedName>
    <definedName name="Par_Cloture">#REF!</definedName>
    <definedName name="Par_Code_Societe">#REF!</definedName>
    <definedName name="Par_PeriodeN_1">#REF!</definedName>
    <definedName name="PAR_TEMP">#REF!</definedName>
    <definedName name="Participa2">#REF!</definedName>
    <definedName name="Participa3">#REF!</definedName>
    <definedName name="Participacion">#REF!</definedName>
    <definedName name="Participación_Económica">#REF!</definedName>
    <definedName name="ParticipacionEconomicas">#REF!</definedName>
    <definedName name="pas">#REF!</definedName>
    <definedName name="Pasaje_Int">#REF!</definedName>
    <definedName name="Pasaje_Nac">#REF!</definedName>
    <definedName name="PASIVO">#REF!</definedName>
    <definedName name="PASMP">#REF!</definedName>
    <definedName name="PASTOS_VERDES">#REF!</definedName>
    <definedName name="patente">#REF!</definedName>
    <definedName name="PATO">#REF!</definedName>
    <definedName name="PATRIMONIO">#REF!</definedName>
    <definedName name="PCDAT">"13/01/2005"</definedName>
    <definedName name="PCDT2">"20050113"</definedName>
    <definedName name="PCTIM">"12:31:30 PM"</definedName>
    <definedName name="PCU_FS_old">#REF!</definedName>
    <definedName name="PEARL_JAM">#REF!</definedName>
    <definedName name="PEHUENCHE">#REF!</definedName>
    <definedName name="PEHUENCHE_S.A.">#REF!</definedName>
    <definedName name="PEHUENCHE_SA">#REF!</definedName>
    <definedName name="per">#REF!</definedName>
    <definedName name="Periodic_rate" localSheetId="7">Annual_interest_rate/Payments_per_year</definedName>
    <definedName name="Periodic_rate" localSheetId="4">Annual_interest_rate/Payments_per_year</definedName>
    <definedName name="Periodic_rate" localSheetId="13">Annual_interest_rate/Payments_per_year</definedName>
    <definedName name="Periodic_rate">Annual_interest_rate/Payments_per_year</definedName>
    <definedName name="Periodic_rate2" localSheetId="7">Annual_interest_rate/Payments_per_year</definedName>
    <definedName name="Periodic_rate2" localSheetId="4">Annual_interest_rate/Payments_per_year</definedName>
    <definedName name="Periodic_rate2" localSheetId="13">Annual_interest_rate/Payments_per_year</definedName>
    <definedName name="Periodic_rate2">Annual_interest_rate/Payments_per_year</definedName>
    <definedName name="PERIODOS" localSheetId="13">#REF!</definedName>
    <definedName name="PERIODOS">#REF!</definedName>
    <definedName name="pert">#REF!</definedName>
    <definedName name="pert2">#REF!</definedName>
    <definedName name="PERYR" localSheetId="13">#REF!</definedName>
    <definedName name="PERYR">#REF!</definedName>
    <definedName name="Peseta" localSheetId="13">#REF!</definedName>
    <definedName name="Peseta">#REF!</definedName>
    <definedName name="Peso_Coho">#REF!</definedName>
    <definedName name="Peso_Salar">#REF!</definedName>
    <definedName name="Peso_Trucha">#REF!</definedName>
    <definedName name="PESOS">#REF!</definedName>
    <definedName name="ph">#REF!</definedName>
    <definedName name="pias">#REF!</definedName>
    <definedName name="PIPI" hidden="1">#REF!</definedName>
    <definedName name="PirITS">#REF!</definedName>
    <definedName name="PirRef">#REF!</definedName>
    <definedName name="PJAN">#REF!</definedName>
    <definedName name="pl">#REF!</definedName>
    <definedName name="PL_Dollar_Threshold">#REF!</definedName>
    <definedName name="PL_Percent_Threshold">#REF!</definedName>
    <definedName name="Play">656277505</definedName>
    <definedName name="PLAZO">#REF!</definedName>
    <definedName name="PMAR">#REF!</definedName>
    <definedName name="poiy">#REF!</definedName>
    <definedName name="pollo">#REF!</definedName>
    <definedName name="POPIN" hidden="1">#REF!</definedName>
    <definedName name="Porc_AutoDía">#REF!</definedName>
    <definedName name="Porc_Hom">#REF!</definedName>
    <definedName name="Porc_Muj">#REF!</definedName>
    <definedName name="PorcentajeEconomico">#REF!</definedName>
    <definedName name="POTO" hidden="1">#REF!</definedName>
    <definedName name="pp" localSheetId="7">#REF!</definedName>
    <definedName name="pp" localSheetId="13">#REF!</definedName>
    <definedName name="PP">"V2004-06-30"</definedName>
    <definedName name="ppmxxx" localSheetId="13" hidden="1">{#N/A,#N/A,FALSE,"Aging Summary";#N/A,#N/A,FALSE,"Ratio Analysis";#N/A,#N/A,FALSE,"Test 120 Day Accts";#N/A,#N/A,FALSE,"Tickmarks"}</definedName>
    <definedName name="ppmxxx" hidden="1">{#N/A,#N/A,FALSE,"Aging Summary";#N/A,#N/A,FALSE,"Ratio Analysis";#N/A,#N/A,FALSE,"Test 120 Day Accts";#N/A,#N/A,FALSE,"Tickmarks"}</definedName>
    <definedName name="ppp">#REF!</definedName>
    <definedName name="PPPPP" localSheetId="13" hidden="1">{#N/A,#N/A,FALSE,"Aging Summary";#N/A,#N/A,FALSE,"Ratio Analysis";#N/A,#N/A,FALSE,"Test 120 Day Accts";#N/A,#N/A,FALSE,"Tickmarks"}</definedName>
    <definedName name="PPPPP" hidden="1">{#N/A,#N/A,FALSE,"Aging Summary";#N/A,#N/A,FALSE,"Ratio Analysis";#N/A,#N/A,FALSE,"Test 120 Day Accts";#N/A,#N/A,FALSE,"Tickmarks"}</definedName>
    <definedName name="PPPPPP" localSheetId="13" hidden="1">{#N/A,#N/A,FALSE,"Aging Summary";#N/A,#N/A,FALSE,"Ratio Analysis";#N/A,#N/A,FALSE,"Test 120 Day Accts";#N/A,#N/A,FALSE,"Tickmarks"}</definedName>
    <definedName name="PPPPPP" hidden="1">{#N/A,#N/A,FALSE,"Aging Summary";#N/A,#N/A,FALSE,"Ratio Analysis";#N/A,#N/A,FALSE,"Test 120 Day Accts";#N/A,#N/A,FALSE,"Tickmarks"}</definedName>
    <definedName name="PPTO">#REF!</definedName>
    <definedName name="PPTO1">#REF!</definedName>
    <definedName name="PPTO2">#REF!</definedName>
    <definedName name="PR">#REF!</definedName>
    <definedName name="pra" localSheetId="7">{"'Provisiones Varias'!$B$3:$F$22"}</definedName>
    <definedName name="pra" localSheetId="4">{"'Provisiones Varias'!$B$3:$F$22"}</definedName>
    <definedName name="pra" localSheetId="13">{"'Provisiones Varias'!$B$3:$F$22"}</definedName>
    <definedName name="pra">{"'Provisiones Varias'!$B$3:$F$22"}</definedName>
    <definedName name="Practicante">#REF!</definedName>
    <definedName name="prange" localSheetId="7">F_INCOME,F_BALANCE,f_free_cash_flow,f_ratios,f_valuation</definedName>
    <definedName name="prange" localSheetId="4">F_INCOME,F_BALANCE,f_free_cash_flow,f_ratios,f_valuation</definedName>
    <definedName name="prange" localSheetId="13">F_INCOME,F_BALANCE,f_free_cash_flow,f_ratios,f_valuation</definedName>
    <definedName name="prange">F_INCOME,F_BALANCE,f_free_cash_flow,f_ratios,f_valuation</definedName>
    <definedName name="Presentacion" localSheetId="13">#REF!</definedName>
    <definedName name="Presentacion">#REF!</definedName>
    <definedName name="PRESENTACION." localSheetId="13">#REF!</definedName>
    <definedName name="PRESENTACION.">#REF!</definedName>
    <definedName name="prev">#REF!</definedName>
    <definedName name="prevision">#REF!</definedName>
    <definedName name="PRINT_AREA_MI">#REF!</definedName>
    <definedName name="PRIOR">" 5"</definedName>
    <definedName name="PRO_TMP_97">#REF!</definedName>
    <definedName name="PRO_TMP_98">#REF!</definedName>
    <definedName name="PROD_COHO">#REF!</definedName>
    <definedName name="PROD_SALAR">#REF!</definedName>
    <definedName name="PROD_TMP_97">#REF!</definedName>
    <definedName name="PROD_TRUCHA">#REF!</definedName>
    <definedName name="propiedad_tcn">#REF!</definedName>
    <definedName name="PROTECCION" localSheetId="13" hidden="1">{#N/A,#N/A,FALSE,"Aging Summary";#N/A,#N/A,FALSE,"Ratio Analysis";#N/A,#N/A,FALSE,"Test 120 Day Accts";#N/A,#N/A,FALSE,"Tickmarks"}</definedName>
    <definedName name="PROTECCION" hidden="1">{#N/A,#N/A,FALSE,"Aging Summary";#N/A,#N/A,FALSE,"Ratio Analysis";#N/A,#N/A,FALSE,"Test 120 Day Accts";#N/A,#N/A,FALSE,"Tickmarks"}</definedName>
    <definedName name="Prov">"Ctas Analisis Acreedores"</definedName>
    <definedName name="Prov_Ant_Prov">#REF!</definedName>
    <definedName name="Prov_Deud_Inc">#REF!</definedName>
    <definedName name="Prov_vacaciones">#REF!</definedName>
    <definedName name="Prov_varias">#REF!</definedName>
    <definedName name="PROVEEDORES">#REF!</definedName>
    <definedName name="PROVIS">#REF!</definedName>
    <definedName name="provision" localSheetId="13" hidden="1">{#N/A,#N/A,FALSE,"Aging Summary";#N/A,#N/A,FALSE,"Ratio Analysis";#N/A,#N/A,FALSE,"Test 120 Day Accts";#N/A,#N/A,FALSE,"Tickmarks"}</definedName>
    <definedName name="provision" hidden="1">{#N/A,#N/A,FALSE,"Aging Summary";#N/A,#N/A,FALSE,"Ratio Analysis";#N/A,#N/A,FALSE,"Test 120 Day Accts";#N/A,#N/A,FALSE,"Tickmarks"}</definedName>
    <definedName name="PROVLPLAZO">#REF!</definedName>
    <definedName name="Proy.Centauro">#REF!</definedName>
    <definedName name="PRUEBA">#REF!</definedName>
    <definedName name="PRUEBA1">"VGL061"</definedName>
    <definedName name="PRUEBA2">"V2004-05-31"</definedName>
    <definedName name="Psta">#REF!</definedName>
    <definedName name="ptto">#REF!</definedName>
    <definedName name="PUB_FileID" hidden="1">"L10003649.xls"</definedName>
    <definedName name="PUB_UserID" hidden="1">"MAYERX"</definedName>
    <definedName name="PUBLICIDAD">#REF!</definedName>
    <definedName name="Px_Coho_HG_A">#REF!</definedName>
    <definedName name="Px_Coho_Side_A">#REF!</definedName>
    <definedName name="PY_Accounts_Receivable">#REF!</definedName>
    <definedName name="PY_Administration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YR" localSheetId="7" hidden="1">{"'Hoja1'!$A$3:$B$21"}</definedName>
    <definedName name="PYR" localSheetId="4" hidden="1">{"'Hoja1'!$A$3:$B$21"}</definedName>
    <definedName name="PYR" localSheetId="13" hidden="1">{"'Hoja1'!$A$3:$B$21"}</definedName>
    <definedName name="PYR" hidden="1">{"'Hoja1'!$A$3:$B$21"}</definedName>
    <definedName name="Pza_Empaq">#REF!</definedName>
    <definedName name="Pza_Fil">#REF!</definedName>
    <definedName name="Pza_LP">#REF!</definedName>
    <definedName name="Pza_Patio">#REF!</definedName>
    <definedName name="Pza_Recep">#REF!</definedName>
    <definedName name="Pza_Side">#REF!</definedName>
    <definedName name="Pza_SVA">#REF!</definedName>
    <definedName name="Pza_Tún">#REF!</definedName>
    <definedName name="Q">#REF!</definedName>
    <definedName name="qqw" localSheetId="7">IF(Idioma="eng","row",IF(Idioma="esp","fila","linha"))</definedName>
    <definedName name="qqw" localSheetId="4">IF(Idioma="eng","row",IF(Idioma="esp","fila","linha"))</definedName>
    <definedName name="qqw" localSheetId="13">IF(Idioma="eng","row",IF(Idioma="esp","fila","linha"))</definedName>
    <definedName name="qqw">IF(Idioma="eng","row",IF(Idioma="esp","fila","linha"))</definedName>
    <definedName name="QualcommCreditFacility" localSheetId="13">#REF!</definedName>
    <definedName name="QualcommCreditFacility">#REF!</definedName>
    <definedName name="QUI" localSheetId="13">#REF!</definedName>
    <definedName name="QUI">#REF!</definedName>
    <definedName name="qw" localSheetId="13">#REF!</definedName>
    <definedName name="qw">#REF!</definedName>
    <definedName name="R.L.I.2000.1" localSheetId="13" hidden="1">{#N/A,#N/A,FALSE,"Aging Summary";#N/A,#N/A,FALSE,"Ratio Analysis";#N/A,#N/A,FALSE,"Test 120 Day Accts";#N/A,#N/A,FALSE,"Tickmarks"}</definedName>
    <definedName name="R.L.I.2000.1" hidden="1">{#N/A,#N/A,FALSE,"Aging Summary";#N/A,#N/A,FALSE,"Ratio Analysis";#N/A,#N/A,FALSE,"Test 120 Day Accts";#N/A,#N/A,FALSE,"Tickmarks"}</definedName>
    <definedName name="random2" hidden="1">39078.663125</definedName>
    <definedName name="Rango_EERR">#REF!</definedName>
    <definedName name="rango_ene">#REF!</definedName>
    <definedName name="rango_feb">#REF!</definedName>
    <definedName name="rango_mar">#REF!</definedName>
    <definedName name="rango1">#REF!</definedName>
    <definedName name="rango1_per_actual">#REF!</definedName>
    <definedName name="Ranrep">#REF!</definedName>
    <definedName name="Rate">#REF!</definedName>
    <definedName name="RawData">#REF!</definedName>
    <definedName name="RawHeader">#REF!</definedName>
    <definedName name="RCC">#REF!</definedName>
    <definedName name="RE">#REF!</definedName>
    <definedName name="real">#REF!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#REF!</definedName>
    <definedName name="Ref_40">#REF!</definedName>
    <definedName name="Ref_41">#REF!</definedName>
    <definedName name="Ref_42">#REF!</definedName>
    <definedName name="Ref_43">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>#REF!</definedName>
    <definedName name="Ref_5">#REF!</definedName>
    <definedName name="Ref_50">#REF!</definedName>
    <definedName name="Ref_51">#REF!</definedName>
    <definedName name="Ref_52">#REF!</definedName>
    <definedName name="Ref_53">#REF!</definedName>
    <definedName name="Ref_54">#REF!</definedName>
    <definedName name="Ref_55">#REF!</definedName>
    <definedName name="Ref_56">#REF!</definedName>
    <definedName name="Ref_57">#REF!</definedName>
    <definedName name="Ref_58">#REF!</definedName>
    <definedName name="Ref_59">#REF!</definedName>
    <definedName name="Ref_6">#REF!</definedName>
    <definedName name="Ref_60">#REF!</definedName>
    <definedName name="Ref_61">#REF!</definedName>
    <definedName name="Ref_62">#REF!</definedName>
    <definedName name="Ref_63">#REF!</definedName>
    <definedName name="Ref_64">#REF!</definedName>
    <definedName name="Ref_65">#REF!</definedName>
    <definedName name="Ref_66">#REF!</definedName>
    <definedName name="Ref_67">#REF!</definedName>
    <definedName name="Ref_68">#REF!</definedName>
    <definedName name="Ref_69">#REF!</definedName>
    <definedName name="Ref_7">#REF!</definedName>
    <definedName name="Ref_70">#REF!</definedName>
    <definedName name="Ref_71">#REF!</definedName>
    <definedName name="Ref_72">#REF!</definedName>
    <definedName name="Ref_73">#REF!</definedName>
    <definedName name="Ref_74">#REF!</definedName>
    <definedName name="Ref_75">#REF!</definedName>
    <definedName name="Ref_76">#REF!</definedName>
    <definedName name="Ref_77">#REF!</definedName>
    <definedName name="Ref_78">#REF!</definedName>
    <definedName name="Ref_8">#REF!</definedName>
    <definedName name="Ref_9">#REF!</definedName>
    <definedName name="REF_DEP">#REF!</definedName>
    <definedName name="RENTA">#REF!</definedName>
    <definedName name="Report_Version_4">"A1"</definedName>
    <definedName name="ReportBase" localSheetId="7">ReportCCY*ReportUnit</definedName>
    <definedName name="ReportBase" localSheetId="4">ReportCCY*ReportUnit</definedName>
    <definedName name="ReportBase" localSheetId="13">ReportCCY*ReportUnit</definedName>
    <definedName name="ReportBase">ReportCCY*ReportUnit</definedName>
    <definedName name="Reporte" localSheetId="13">#REF!</definedName>
    <definedName name="Reporte">#REF!</definedName>
    <definedName name="res" localSheetId="13">#REF!</definedName>
    <definedName name="res">#REF!</definedName>
    <definedName name="RES.DEDUC.GRAL" localSheetId="13">#REF!</definedName>
    <definedName name="RES.DEDUC.GRAL">#REF!</definedName>
    <definedName name="RES.DEDUCC.">#REF!</definedName>
    <definedName name="RES.NOPERAC.">#REF!</definedName>
    <definedName name="resant" localSheetId="13" hidden="1">{#N/A,#N/A,FALSE,"BALANCE";#N/A,#N/A,FALSE,"BALACOMP"}</definedName>
    <definedName name="resant" hidden="1">{#N/A,#N/A,FALSE,"BALANCE";#N/A,#N/A,FALSE,"BALACOMP"}</definedName>
    <definedName name="Resid_TMP">#REF!</definedName>
    <definedName name="RESPUESTA">#REF!</definedName>
    <definedName name="resultado">#REF!</definedName>
    <definedName name="Resultados_abierto">#REF!</definedName>
    <definedName name="Resultados_FECU">#REF!</definedName>
    <definedName name="RESUM_INT">#REF!</definedName>
    <definedName name="Resumen">#REF!</definedName>
    <definedName name="RESUMEN_MD">#REF!</definedName>
    <definedName name="Resumen_Rstdo">#REF!</definedName>
    <definedName name="resumen1">#REF!</definedName>
    <definedName name="Resumen1_Desc">#REF!</definedName>
    <definedName name="resumen2">#REF!</definedName>
    <definedName name="Resumen2_Desc">#REF!</definedName>
    <definedName name="resumen3">#REF!</definedName>
    <definedName name="Resumen3_desc">#REF!</definedName>
    <definedName name="RETENCIONES">#REF!</definedName>
    <definedName name="Retrait">#REF!</definedName>
    <definedName name="rettec">#REF!</definedName>
    <definedName name="REV">#REF!</definedName>
    <definedName name="Rev_Act_Mes">#REF!</definedName>
    <definedName name="RFEST">#REF!</definedName>
    <definedName name="RFSEM">#REF!</definedName>
    <definedName name="RHR">"%,LACTUALS,SPER,FACCOUNT,TBALAN_RESUL_FECU,NCONSTRUC_OBRA_INFRAE"</definedName>
    <definedName name="RI">#REF!</definedName>
    <definedName name="RIO_MAIPO">#REF!</definedName>
    <definedName name="RIO_MAIPO_SA">#REF!</definedName>
    <definedName name="RIOMAIPO">#REF!</definedName>
    <definedName name="RiskAfterRecalcMacro" hidden="1">""</definedName>
    <definedName name="RiskAfterSimMacro" hidden="1">""</definedName>
    <definedName name="RiskAutoStopPercChange">1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TRUE</definedName>
    <definedName name="RiskNumIterations">-1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0</definedName>
    <definedName name="RiskStatFunctionsUpdateFreq">1</definedName>
    <definedName name="RiskTemplateSheetName">"myTemplate"</definedName>
    <definedName name="RiskUpdateDisplay">FALSE</definedName>
    <definedName name="RiskUpdateStatFunctions">TRUE</definedName>
    <definedName name="RiskUseDifferentSeedForEachSim">FALSE</definedName>
    <definedName name="RiskUseFixedSeed">FALSE</definedName>
    <definedName name="RiskUseMultipleCPUs">FALSE</definedName>
    <definedName name="RLI">#REF!</definedName>
    <definedName name="rm">#REF!</definedName>
    <definedName name="rmcCategory">"ANNENT"</definedName>
    <definedName name="rmcFrequency">"MON"</definedName>
    <definedName name="rmcName">"ADJUST"</definedName>
    <definedName name="RMCOptions">"*010000000000000"</definedName>
    <definedName name="RO">#REF!</definedName>
    <definedName name="RODABASE">#REF!</definedName>
    <definedName name="RODABASE___0">#REF!</definedName>
    <definedName name="RODABASE___10">#REF!</definedName>
    <definedName name="RODABASE___4">#REF!</definedName>
    <definedName name="RODABASE___5">#REF!</definedName>
    <definedName name="RODABASE___6">#REF!</definedName>
    <definedName name="RODABASE___8">#REF!</definedName>
    <definedName name="Row_AC_A101">#REF!</definedName>
    <definedName name="Row_AC_A102">#REF!</definedName>
    <definedName name="Row_AC_A103">#REF!</definedName>
    <definedName name="Row_AC_A104">#REF!</definedName>
    <definedName name="Row_AC_A201">#REF!</definedName>
    <definedName name="Row_AC_A202">#REF!</definedName>
    <definedName name="Row_AC_A203">#REF!</definedName>
    <definedName name="Row_AC_A204">#REF!</definedName>
    <definedName name="Row_AC_A205">#REF!</definedName>
    <definedName name="Row_AC_A206">#REF!</definedName>
    <definedName name="Row_AC_A301">#REF!</definedName>
    <definedName name="Row_AC_A302">#REF!</definedName>
    <definedName name="Row_AC_A303">#REF!</definedName>
    <definedName name="Row_AC_A304">#REF!</definedName>
    <definedName name="Row_AC_A305">#REF!</definedName>
    <definedName name="Row_AC_A451">#REF!</definedName>
    <definedName name="Row_AC_A452">#REF!</definedName>
    <definedName name="Row_AC_A501">#REF!</definedName>
    <definedName name="Row_AC_A502">#REF!</definedName>
    <definedName name="Row_AC_A601">#REF!</definedName>
    <definedName name="Row_AC_A602">#REF!</definedName>
    <definedName name="Row_AC_A611">#REF!</definedName>
    <definedName name="Row_AC_A621">#REF!</definedName>
    <definedName name="Row_AC_A622">#REF!</definedName>
    <definedName name="Row_AC_A623">#REF!</definedName>
    <definedName name="Row_AC_A624">#REF!</definedName>
    <definedName name="Row_AC_A625">#REF!</definedName>
    <definedName name="Row_AC_A701">#REF!</definedName>
    <definedName name="Row_AC_A702">#REF!</definedName>
    <definedName name="Row_AC_A703">#REF!</definedName>
    <definedName name="Row_AC_A800">#REF!</definedName>
    <definedName name="Row_AC_A850">#REF!</definedName>
    <definedName name="Row_AC_A851">#REF!</definedName>
    <definedName name="Row_AC_A852">#REF!</definedName>
    <definedName name="Row_AC_A853">#REF!</definedName>
    <definedName name="Row_AC_A854">#REF!</definedName>
    <definedName name="Row_AC_A855">#REF!</definedName>
    <definedName name="Row_AC_Total">#REF!</definedName>
    <definedName name="Row_AmortLeasing">#REF!</definedName>
    <definedName name="Row_CR_R09">#REF!</definedName>
    <definedName name="Row_CR_R10">#REF!</definedName>
    <definedName name="row_key3_total">#REF!</definedName>
    <definedName name="Row_PA_P005">#REF!</definedName>
    <definedName name="Row_PA_P110">#REF!</definedName>
    <definedName name="Row_PA_P120">#REF!</definedName>
    <definedName name="Row_PA_P130">#REF!</definedName>
    <definedName name="Row_PA_P140">#REF!</definedName>
    <definedName name="Row_PA_P150">#REF!</definedName>
    <definedName name="Row_PA_P160">#REF!</definedName>
    <definedName name="Row_PA_P250">#REF!</definedName>
    <definedName name="Row_PA_P260">#REF!</definedName>
    <definedName name="Row_PA_P270">#REF!</definedName>
    <definedName name="Row_PA_P401">#REF!</definedName>
    <definedName name="Row_PA_P402">#REF!</definedName>
    <definedName name="Row_PA_P450">#REF!</definedName>
    <definedName name="Row_PA_P500">#REF!</definedName>
    <definedName name="Row_PA_P520">#REF!</definedName>
    <definedName name="Row_PA_P600">#REF!</definedName>
    <definedName name="Row_PA_P710">#REF!</definedName>
    <definedName name="Row_PA_P720">#REF!</definedName>
    <definedName name="Row_PA_P730">#REF!</definedName>
    <definedName name="Row_PA_P740">#REF!</definedName>
    <definedName name="Row_PA_Total">#REF!</definedName>
    <definedName name="Row_PAR_PayésEquivalenceFF">#REF!</definedName>
    <definedName name="Row_PAR_PayésEquivalenceLocal">#REF!</definedName>
    <definedName name="Row_PAR_PayésInterFF">#REF!</definedName>
    <definedName name="Row_PAR_PayésInterLocal">#REF!</definedName>
    <definedName name="Row_PAR_RecusEquivalenceFF">#REF!</definedName>
    <definedName name="Row_PAR_RecusEquivalenceLocal">#REF!</definedName>
    <definedName name="Row_PAR_RecusInterFF">#REF!</definedName>
    <definedName name="Row_PAR_RecusInterLocal">#REF!</definedName>
    <definedName name="Row_PL_R100">#REF!</definedName>
    <definedName name="Row_PL_R201">#REF!</definedName>
    <definedName name="Row_PL_R202">#REF!</definedName>
    <definedName name="Row_PL_R203">#REF!</definedName>
    <definedName name="Row_PL_R204">#REF!</definedName>
    <definedName name="Row_PL_R301">#REF!</definedName>
    <definedName name="Row_PL_R302">#REF!</definedName>
    <definedName name="Row_PL_R311">#REF!</definedName>
    <definedName name="Row_PL_R312">#REF!</definedName>
    <definedName name="Row_PL_R313">#REF!</definedName>
    <definedName name="Row_PL_R314">#REF!</definedName>
    <definedName name="Row_PL_R315">#REF!</definedName>
    <definedName name="Row_PL_R316">#REF!</definedName>
    <definedName name="Row_PL_R317">#REF!</definedName>
    <definedName name="Row_PL_R401">#REF!</definedName>
    <definedName name="Row_PL_R402">#REF!</definedName>
    <definedName name="Row_PL_R403">#REF!</definedName>
    <definedName name="Row_PL_R404">#REF!</definedName>
    <definedName name="Row_PL_R421">#REF!</definedName>
    <definedName name="Row_PL_R422">#REF!</definedName>
    <definedName name="Row_PL_R423">#REF!</definedName>
    <definedName name="Row_PL_R501">#REF!</definedName>
    <definedName name="Row_PL_R521">#REF!</definedName>
    <definedName name="Row_PL_R522">#REF!</definedName>
    <definedName name="Row_PL_R523">#REF!</definedName>
    <definedName name="Row_PL_R524">#REF!</definedName>
    <definedName name="Row_PL_R525">#REF!</definedName>
    <definedName name="Row_PL_R530">#REF!</definedName>
    <definedName name="Row_PL_R541">#REF!</definedName>
    <definedName name="Row_PL_R542">#REF!</definedName>
    <definedName name="Row_PL_R543">#REF!</definedName>
    <definedName name="Row_PL_R544">#REF!</definedName>
    <definedName name="Row_PL_R545">#REF!</definedName>
    <definedName name="Row_PL_R550">#REF!</definedName>
    <definedName name="Row_PL_R551">#REF!</definedName>
    <definedName name="Row_PL_R552">#REF!</definedName>
    <definedName name="Row_PL_R553">#REF!</definedName>
    <definedName name="Row_PL_R554">#REF!</definedName>
    <definedName name="Row_PL_R555">#REF!</definedName>
    <definedName name="Row_PL_R556">#REF!</definedName>
    <definedName name="Row_PL_R600">#REF!</definedName>
    <definedName name="Row_PL_R650">#REF!</definedName>
    <definedName name="Row_PL_R701">#REF!</definedName>
    <definedName name="Row_PL_R702">#REF!</definedName>
    <definedName name="Row_PL_R850">#REF!</definedName>
    <definedName name="Row_PL_R851">#REF!</definedName>
    <definedName name="Row_PL_R852">#REF!</definedName>
    <definedName name="Row_PL_R853">#REF!</definedName>
    <definedName name="Row_PL_R900">#REF!</definedName>
    <definedName name="Row_PL_R910">#REF!</definedName>
    <definedName name="Row_PL_R920">#REF!</definedName>
    <definedName name="Row_PL_R950">#REF!</definedName>
    <definedName name="Row_PL_R951">#REF!</definedName>
    <definedName name="Row_PL_R990">#REF!</definedName>
    <definedName name="Row_ValBruteLeasing">#REF!</definedName>
    <definedName name="RPVP">#REF!</definedName>
    <definedName name="rr" localSheetId="13" hidden="1">{#N/A,#N/A,FALSE,"Aging Summary";#N/A,#N/A,FALSE,"Ratio Analysis";#N/A,#N/A,FALSE,"Test 120 Day Accts";#N/A,#N/A,FALSE,"Tickmarks"}</definedName>
    <definedName name="rr" hidden="1">{#N/A,#N/A,FALSE,"Aging Summary";#N/A,#N/A,FALSE,"Ratio Analysis";#N/A,#N/A,FALSE,"Test 120 Day Accts";#N/A,#N/A,FALSE,"Tickmarks"}</definedName>
    <definedName name="RRHH">#REF!</definedName>
    <definedName name="RRHHPERSCLI">#REF!</definedName>
    <definedName name="RRHHPROF">#REF!</definedName>
    <definedName name="rrrrr">#REF!</definedName>
    <definedName name="rrrrrrrr">#REF!</definedName>
    <definedName name="RRRRRRRRRRR" localSheetId="7" hidden="1">{"'Hoja1'!$A$3:$B$21"}</definedName>
    <definedName name="RRRRRRRRRRR" localSheetId="4" hidden="1">{"'Hoja1'!$A$3:$B$21"}</definedName>
    <definedName name="RRRRRRRRRRR" localSheetId="13" hidden="1">{"'Hoja1'!$A$3:$B$21"}</definedName>
    <definedName name="RRRRRRRRRRR" hidden="1">{"'Hoja1'!$A$3:$B$21"}</definedName>
    <definedName name="RU">#REF!</definedName>
    <definedName name="RUN">#REF!</definedName>
    <definedName name="rut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">"V2004-02-29"</definedName>
    <definedName name="Sala_Cuna">#REF!</definedName>
    <definedName name="SALAVENTAS">#REF!</definedName>
    <definedName name="SAN_ISIDRO">#REF!</definedName>
    <definedName name="SAN_ISIDRO_S.A.">#REF!</definedName>
    <definedName name="SAN_ISIDRO_SA">#REF!</definedName>
    <definedName name="sandra" localSheetId="7" hidden="1">{"'ICE  Agosto'!$A$60:$A$64","'ICE  Agosto'!$C$67"}</definedName>
    <definedName name="sandra" localSheetId="4" hidden="1">{"'ICE  Agosto'!$A$60:$A$64","'ICE  Agosto'!$C$67"}</definedName>
    <definedName name="sandra" localSheetId="13" hidden="1">{"'ICE  Agosto'!$A$60:$A$64","'ICE  Agosto'!$C$67"}</definedName>
    <definedName name="sandra" hidden="1">{"'ICE  Agosto'!$A$60:$A$64","'ICE  Agosto'!$C$67"}</definedName>
    <definedName name="SANTIAGO_PONIENTE">#REF!</definedName>
    <definedName name="SAPBEXdnldView">"648WGV2TJ3TGQ36LNS2GOB57P"</definedName>
    <definedName name="SAPBEXhrIndnt">1</definedName>
    <definedName name="SAPBEXrevision">0</definedName>
    <definedName name="SAPBEXsysID">"P29"</definedName>
    <definedName name="SAPBEXwbID">"500RGF57UELVQATVS759TRO1I"</definedName>
    <definedName name="SAPFuncF4Help" localSheetId="7">Main.SAPF4Help()</definedName>
    <definedName name="SAPFuncF4Help" localSheetId="4">Main.SAPF4Help()</definedName>
    <definedName name="SAPFuncF4Help" localSheetId="13">Main.SAPF4Help()</definedName>
    <definedName name="SAPFuncF4Help">Main.SAPF4Help()</definedName>
    <definedName name="SASApp_LIBPLREF_CPJV_02_AperturaInventario" localSheetId="13">#REF!</definedName>
    <definedName name="SASApp_LIBPLREF_CPJV_02_AperturaInventario">#REF!</definedName>
    <definedName name="SASApp_LIBPLREF_CPJV02_CierreApe_2" localSheetId="13">#REF!</definedName>
    <definedName name="SASApp_LIBPLREF_CPJV02_CierreApe_2">#REF!</definedName>
    <definedName name="SASApp_LIBPLREF_CPJV02_CierreApertInventPrest" localSheetId="13">#REF!</definedName>
    <definedName name="SASApp_LIBPLREF_CPJV02_CierreApertInventPrest">#REF!</definedName>
    <definedName name="SASApp_LIBPLREF_CPJV02_CierreApertInventRend">#REF!</definedName>
    <definedName name="SASApp_REFCPRE_CPJV02_CierreApertInventPrest">#REF!</definedName>
    <definedName name="SASApp_REFCPRE_CPJV02_CierreApertInventRend">#REF!</definedName>
    <definedName name="SASApp_REFCPRE_Estudio_InvBonoPrestador">#REF!</definedName>
    <definedName name="SCP_ARGENTINA">#REF!</definedName>
    <definedName name="SCP_ARGENTINA_S.A.">#REF!</definedName>
    <definedName name="SCP_ARGENTINA_SA">#REF!</definedName>
    <definedName name="SCuna_Adm">#REF!</definedName>
    <definedName name="SCuna_Prod">#REF!</definedName>
    <definedName name="sdf">#REF!</definedName>
    <definedName name="sdfasdad" localSheetId="13" hidden="1">{#N/A,#N/A,FALSE,"Aging Summary";#N/A,#N/A,FALSE,"Ratio Analysis";#N/A,#N/A,FALSE,"Test 120 Day Accts";#N/A,#N/A,FALSE,"Tickmarks"}</definedName>
    <definedName name="sdfasdad" hidden="1">{#N/A,#N/A,FALSE,"Aging Summary";#N/A,#N/A,FALSE,"Ratio Analysis";#N/A,#N/A,FALSE,"Test 120 Day Accts";#N/A,#N/A,FALSE,"Tickmarks"}</definedName>
    <definedName name="sdfsdfdsa" localSheetId="13" hidden="1">{#N/A,#N/A,FALSE,"Aging Summary";#N/A,#N/A,FALSE,"Ratio Analysis";#N/A,#N/A,FALSE,"Test 120 Day Accts";#N/A,#N/A,FALSE,"Tickmarks"}</definedName>
    <definedName name="sdfsdfdsa" hidden="1">{#N/A,#N/A,FALSE,"Aging Summary";#N/A,#N/A,FALSE,"Ratio Analysis";#N/A,#N/A,FALSE,"Test 120 Day Accts";#N/A,#N/A,FALSE,"Tickmarks"}</definedName>
    <definedName name="sdsdsf" localSheetId="13" hidden="1">{#N/A,#N/A,FALSE,"Aging Summary";#N/A,#N/A,FALSE,"Ratio Analysis";#N/A,#N/A,FALSE,"Test 120 Day Accts";#N/A,#N/A,FALSE,"Tickmarks"}</definedName>
    <definedName name="sdsdsf" hidden="1">{#N/A,#N/A,FALSE,"Aging Summary";#N/A,#N/A,FALSE,"Ratio Analysis";#N/A,#N/A,FALSE,"Test 120 Day Accts";#N/A,#N/A,FALSE,"Tickmarks"}</definedName>
    <definedName name="SECUENCIA">#REF!</definedName>
    <definedName name="Sedes">#REF!</definedName>
    <definedName name="Seguro_de_salud">#REF!</definedName>
    <definedName name="Seguro_de_vida">#REF!</definedName>
    <definedName name="SEGUROS">#REF!</definedName>
    <definedName name="SEIS">#REF!</definedName>
    <definedName name="sence">#REF!</definedName>
    <definedName name="sencount">1</definedName>
    <definedName name="Septiembre">#REF!</definedName>
    <definedName name="SERVADM">#REF!</definedName>
    <definedName name="SERVEXT">#REF!</definedName>
    <definedName name="SERVEXTADM">#REF!</definedName>
    <definedName name="SERVICIOSBAS">#REF!</definedName>
    <definedName name="SET_AT2023" localSheetId="8">#REF!</definedName>
    <definedName name="SET_AT2023">#REF!</definedName>
    <definedName name="settembre_2001">#REF!</definedName>
    <definedName name="settembre_2002">#REF!</definedName>
    <definedName name="settembre_2003">#REF!</definedName>
    <definedName name="settembre_2004">#REF!</definedName>
    <definedName name="settembre_2005">#REF!</definedName>
    <definedName name="SHARED_FORMULA_6">13.353</definedName>
    <definedName name="SHARED_FORMULA_7">0.885+0.50931</definedName>
    <definedName name="SHARED_FORMULA_8">3.251+4.4</definedName>
    <definedName name="SHARED_FORMULA_9">0.336+0.09658</definedName>
    <definedName name="si">#REF!</definedName>
    <definedName name="SIETE">#REF!</definedName>
    <definedName name="Sin_Endesa">#REF!</definedName>
    <definedName name="SK">#REF!</definedName>
    <definedName name="SKS">#REF!</definedName>
    <definedName name="SM">#REF!</definedName>
    <definedName name="so">#REF!</definedName>
    <definedName name="SOBVTAACC">#REF!</definedName>
    <definedName name="Social">#REF!</definedName>
    <definedName name="SOFT">#REF!</definedName>
    <definedName name="Software">#REF!</definedName>
    <definedName name="SOIQJUSI" localSheetId="13" hidden="1">{#N/A,#N/A,FALSE,"Aging Summary";#N/A,#N/A,FALSE,"Ratio Analysis";#N/A,#N/A,FALSE,"Test 120 Day Accts";#N/A,#N/A,FALSE,"Tickmarks"}</definedName>
    <definedName name="SOIQJUSI" hidden="1">{#N/A,#N/A,FALSE,"Aging Summary";#N/A,#N/A,FALSE,"Ratio Analysis";#N/A,#N/A,FALSE,"Test 120 Day Accts";#N/A,#N/A,FALSE,"Tickmarks"}</definedName>
    <definedName name="SOLANOS">#REF!</definedName>
    <definedName name="SOLES">#REF!</definedName>
    <definedName name="SOLES_">#REF!</definedName>
    <definedName name="SOLES1">#REF!</definedName>
    <definedName name="solver_lin">0</definedName>
    <definedName name="solver_num" hidden="1">0</definedName>
    <definedName name="solver_typ" hidden="1">3</definedName>
    <definedName name="solver_val" hidden="1">49</definedName>
    <definedName name="SOM">#REF!</definedName>
    <definedName name="SPDAT">"12/01/2005"</definedName>
    <definedName name="SPDT2">"20050112"</definedName>
    <definedName name="SPNAM">"LIB_MG"</definedName>
    <definedName name="SPNMB">"1"</definedName>
    <definedName name="SPSet">"current"</definedName>
    <definedName name="SPTIM">"180622"</definedName>
    <definedName name="SPWS_WBID" localSheetId="9">""</definedName>
    <definedName name="SPWS_WBID" localSheetId="10">""</definedName>
    <definedName name="SPWS_WBID" localSheetId="11">""</definedName>
    <definedName name="SPWS_WBID" localSheetId="8">""</definedName>
    <definedName name="SPWS_WBID" localSheetId="7">""</definedName>
    <definedName name="SPWS_WBID" localSheetId="13">""</definedName>
    <definedName name="SPWS_WBID">"97505C34-21F5-4584-B339-B5E9E2ABFF13"</definedName>
    <definedName name="sqsqs" localSheetId="13" hidden="1">{#N/A,#N/A,FALSE,"Aging Summary";#N/A,#N/A,FALSE,"Ratio Analysis";#N/A,#N/A,FALSE,"Test 120 Day Accts";#N/A,#N/A,FALSE,"Tickmarks"}</definedName>
    <definedName name="sqsqs" hidden="1">{#N/A,#N/A,FALSE,"Aging Summary";#N/A,#N/A,FALSE,"Ratio Analysis";#N/A,#N/A,FALSE,"Test 120 Day Accts";#N/A,#N/A,FALSE,"Tickmarks"}</definedName>
    <definedName name="ss">#REF!</definedName>
    <definedName name="ssss">#REF!</definedName>
    <definedName name="sssssssssssssssss">#REF!</definedName>
    <definedName name="START">#REF!</definedName>
    <definedName name="STATE">"*READY"</definedName>
    <definedName name="STATUS">#REF!</definedName>
    <definedName name="STATUS_">#REF!</definedName>
    <definedName name="STGO_2000">#REF!</definedName>
    <definedName name="STGO_2000_LTDA">#REF!</definedName>
    <definedName name="Sucursales">#REF!</definedName>
    <definedName name="sueldo_pauloperez">#REF!</definedName>
    <definedName name="sueldo_personal">#REF!</definedName>
    <definedName name="SUMAS">#REF!</definedName>
    <definedName name="suppress2">#REF!</definedName>
    <definedName name="Survaleurs_BrutesFF">#REF!</definedName>
    <definedName name="suuu">#REF!</definedName>
    <definedName name="Swap">#REF!</definedName>
    <definedName name="Swaption_T0">#REF!</definedName>
    <definedName name="SwGeo">1</definedName>
    <definedName name="swssasa" localSheetId="13" hidden="1">{#N/A,#N/A,FALSE,"Aging Summary";#N/A,#N/A,FALSE,"Ratio Analysis";#N/A,#N/A,FALSE,"Test 120 Day Accts";#N/A,#N/A,FALSE,"Tickmarks"}</definedName>
    <definedName name="swssasa" hidden="1">{#N/A,#N/A,FALSE,"Aging Summary";#N/A,#N/A,FALSE,"Ratio Analysis";#N/A,#N/A,FALSE,"Test 120 Day Accts";#N/A,#N/A,FALSE,"Tickmarks"}</definedName>
    <definedName name="SYNAPSIS">#REF!</definedName>
    <definedName name="SYNAPSIS_ARGENTINA">#REF!</definedName>
    <definedName name="SYNAPSIS_BRASIL">#REF!</definedName>
    <definedName name="SYNAPSIS_CHILE">#REF!</definedName>
    <definedName name="SYNAPSIS_COLOMBIA">#REF!</definedName>
    <definedName name="SYNAPSIS_PERU">#REF!</definedName>
    <definedName name="SYNAPSIS_SA">#REF!</definedName>
    <definedName name="t" localSheetId="13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abla">#REF!</definedName>
    <definedName name="TableName">"Dummy"</definedName>
    <definedName name="TAN">#REF!</definedName>
    <definedName name="tapagif">#REF!</definedName>
    <definedName name="TASA">#REF!</definedName>
    <definedName name="TASACAMBIO">#REF!</definedName>
    <definedName name="TASAEFECTIVA">"V2004-05-31"</definedName>
    <definedName name="TATUS">#REF!</definedName>
    <definedName name="Tax_Rate">#REF!</definedName>
    <definedName name="TC">#REF!</definedName>
    <definedName name="TC_CLP_Ini">#REF!</definedName>
    <definedName name="TCambio_Dólar">626.64</definedName>
    <definedName name="TCbio">730</definedName>
    <definedName name="TCbioMedio2004">590</definedName>
    <definedName name="TD">#REF!</definedName>
    <definedName name="TD_SI">#REF!</definedName>
    <definedName name="Tec_Cali_1">#REF!</definedName>
    <definedName name="Tec_Cali_2">#REF!</definedName>
    <definedName name="Tec_Mant_1">#REF!</definedName>
    <definedName name="Tec_Mant_2">#REF!</definedName>
    <definedName name="TEKNO">#REF!</definedName>
    <definedName name="Telef_TMP">#REF!</definedName>
    <definedName name="telefono">#REF!</definedName>
    <definedName name="temp1A">#REF!</definedName>
    <definedName name="Temporero">#REF!</definedName>
    <definedName name="TESA">#REF!</definedName>
    <definedName name="TESA_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exco">#REF!</definedName>
    <definedName name="TextRefCopy1">#REF!</definedName>
    <definedName name="TextRefCopy10">#REF!</definedName>
    <definedName name="TextRefCopy100">#REF!</definedName>
    <definedName name="TextRefCopy102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">#REF!</definedName>
    <definedName name="TextRefCopy125">#REF!</definedName>
    <definedName name="TextRefCopy126">#REF!</definedName>
    <definedName name="TextRefCopy13">#REF!</definedName>
    <definedName name="TextRefCopy14">#REF!</definedName>
    <definedName name="TextRefCopy143">#REF!</definedName>
    <definedName name="TextRefCopy144">#REF!</definedName>
    <definedName name="TextRefCopy145">#REF!</definedName>
    <definedName name="TextRefCopy146">#REF!</definedName>
    <definedName name="TextRefCopy15">#REF!</definedName>
    <definedName name="TextRefCopy154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8">#REF!</definedName>
    <definedName name="TextRefCopyRangeCount" hidden="1">51</definedName>
    <definedName name="TextRefCopyRangeCount_1">19</definedName>
    <definedName name="Tfila" localSheetId="7">IF(Idioma="eng","row",IF(Idioma="esp","fila","linha"))</definedName>
    <definedName name="Tfila" localSheetId="4">IF(Idioma="eng","row",IF(Idioma="esp","fila","linha"))</definedName>
    <definedName name="Tfila" localSheetId="13">IF(Idioma="eng","row",IF(Idioma="esp","fila","linha"))</definedName>
    <definedName name="Tfila">IF(Idioma="eng","row",IF(Idioma="esp","fila","linha"))</definedName>
    <definedName name="time_disponible" localSheetId="13">#REF!</definedName>
    <definedName name="time_disponible">#REF!</definedName>
    <definedName name="tipo" localSheetId="13">#REF!</definedName>
    <definedName name="tipo">#REF!</definedName>
    <definedName name="Tipo_mes" localSheetId="13">#REF!</definedName>
    <definedName name="Tipo_mes">#REF!</definedName>
    <definedName name="tipo_reporte">#REF!</definedName>
    <definedName name="Titre">#REF!</definedName>
    <definedName name="_xlnm.Print_Titles">#REF!</definedName>
    <definedName name="Títulos_a_imprimir_IM">#REF!</definedName>
    <definedName name="TODOS">#REF!</definedName>
    <definedName name="Tope_Imponible_UF">#REF!</definedName>
    <definedName name="Total_Pasivos">#REF!</definedName>
    <definedName name="Total_payments" localSheetId="7">Payments_per_year*Term_in_years</definedName>
    <definedName name="Total_payments" localSheetId="4">Payments_per_year*Term_in_years</definedName>
    <definedName name="Total_payments" localSheetId="13">Payments_per_year*Term_in_years</definedName>
    <definedName name="Total_payments">Payments_per_year*Term_in_years</definedName>
    <definedName name="Total_payments2" localSheetId="7">Payments_per_year*Term_in_years</definedName>
    <definedName name="Total_payments2" localSheetId="4">Payments_per_year*Term_in_years</definedName>
    <definedName name="Total_payments2" localSheetId="13">Payments_per_year*Term_in_years</definedName>
    <definedName name="Total_payments2">Payments_per_year*Term_in_years</definedName>
    <definedName name="TOTO" localSheetId="13" hidden="1">#REF!</definedName>
    <definedName name="TOTO" hidden="1">#REF!</definedName>
    <definedName name="TOTPG">"8"</definedName>
    <definedName name="TOTROMESA" localSheetId="13">#REF!</definedName>
    <definedName name="TOTROMESA">#REF!</definedName>
    <definedName name="TPF_ACSA_Coho">#REF!</definedName>
    <definedName name="Tramos">#REF!</definedName>
    <definedName name="TRANSQUILLOTA">#REF!</definedName>
    <definedName name="TRANSQUILLOTA_SA">#REF!</definedName>
    <definedName name="Tras_SCuna">#REF!</definedName>
    <definedName name="Trasl_Adm">#REF!</definedName>
    <definedName name="Trasl_Adm_Cast">#REF!</definedName>
    <definedName name="Trasl_Plant">#REF!</definedName>
    <definedName name="TRES">#REF!</definedName>
    <definedName name="tt" localSheetId="13" hidden="1">{#N/A,#N/A,FALSE,"Aging Summary";#N/A,#N/A,FALSE,"Ratio Analysis";#N/A,#N/A,FALSE,"Test 120 Day Accts";#N/A,#N/A,FALSE,"Tickmarks"}</definedName>
    <definedName name="tt" hidden="1">{#N/A,#N/A,FALSE,"Aging Summary";#N/A,#N/A,FALSE,"Ratio Analysis";#N/A,#N/A,FALSE,"Test 120 Day Accts";#N/A,#N/A,FALSE,"Tickmarks"}</definedName>
    <definedName name="TTFFFFVVGGT" localSheetId="13" hidden="1">{#N/A,#N/A,FALSE,"Aging Summary";#N/A,#N/A,FALSE,"Ratio Analysis";#N/A,#N/A,FALSE,"Test 120 Day Accts";#N/A,#N/A,FALSE,"Tickmarks"}</definedName>
    <definedName name="TTFFFFVVGGT" hidden="1">{#N/A,#N/A,FALSE,"Aging Summary";#N/A,#N/A,FALSE,"Ratio Analysis";#N/A,#N/A,FALSE,"Test 120 Day Accts";#N/A,#N/A,FALSE,"Tickmarks"}</definedName>
    <definedName name="tttt">#REF!</definedName>
    <definedName name="tttttttttttt" localSheetId="7" hidden="1">{"'Hoja1'!$A$3:$B$21"}</definedName>
    <definedName name="tttttttttttt" localSheetId="4" hidden="1">{"'Hoja1'!$A$3:$B$21"}</definedName>
    <definedName name="tttttttttttt" localSheetId="13" hidden="1">{"'Hoja1'!$A$3:$B$21"}</definedName>
    <definedName name="tttttttttttt" hidden="1">{"'Hoja1'!$A$3:$B$21"}</definedName>
    <definedName name="TUNEL">#REF!</definedName>
    <definedName name="TUNEL_EL_MELON">#REF!</definedName>
    <definedName name="TUNEL_EL_MELON_S.A.">#REF!</definedName>
    <definedName name="TUNEL_EL_MELON_SA">#REF!</definedName>
    <definedName name="TUTU">#REF!</definedName>
    <definedName name="u" localSheetId="13" hidden="1">{#N/A,#N/A,FALSE,"Aging Summary";#N/A,#N/A,FALSE,"Ratio Analysis";#N/A,#N/A,FALSE,"Test 120 Day Accts";#N/A,#N/A,FALSE,"Tickmarks"}</definedName>
    <definedName name="u" hidden="1">{#N/A,#N/A,FALSE,"Aging Summary";#N/A,#N/A,FALSE,"Ratio Analysis";#N/A,#N/A,FALSE,"Test 120 Day Accts";#N/A,#N/A,FALSE,"Tickmarks"}</definedName>
    <definedName name="UF">#REF!</definedName>
    <definedName name="uf_00">#REF!</definedName>
    <definedName name="uf_01">#REF!</definedName>
    <definedName name="uf_99">#REF!</definedName>
    <definedName name="uf_a_pesos">#REF!</definedName>
    <definedName name="uf_hoy">#REF!</definedName>
    <definedName name="UF_Inicio">#REF!</definedName>
    <definedName name="uf_mes_ant">#REF!</definedName>
    <definedName name="UHIHOJ" localSheetId="13" hidden="1">{#N/A,#N/A,FALSE,"Aging Summary";#N/A,#N/A,FALSE,"Ratio Analysis";#N/A,#N/A,FALSE,"Test 120 Day Accts";#N/A,#N/A,FALSE,"Tickmarks"}</definedName>
    <definedName name="UHIHOJ" hidden="1">{#N/A,#N/A,FALSE,"Aging Summary";#N/A,#N/A,FALSE,"Ratio Analysis";#N/A,#N/A,FALSE,"Test 120 Day Accts";#N/A,#N/A,FALSE,"Tickmarks"}</definedName>
    <definedName name="UIIOI" localSheetId="13" hidden="1">{#N/A,#N/A,FALSE,"Aging Summary";#N/A,#N/A,FALSE,"Ratio Analysis";#N/A,#N/A,FALSE,"Test 120 Day Accts";#N/A,#N/A,FALSE,"Tickmarks"}</definedName>
    <definedName name="UIIOI" hidden="1">{#N/A,#N/A,FALSE,"Aging Summary";#N/A,#N/A,FALSE,"Ratio Analysis";#N/A,#N/A,FALSE,"Test 120 Day Accts";#N/A,#N/A,FALSE,"Tickmarks"}</definedName>
    <definedName name="UNI_AA_VERSION">150.1</definedName>
    <definedName name="UNI_FILT_END">8</definedName>
    <definedName name="UNI_FILT_OFFSPEC">2</definedName>
    <definedName name="UNI_FILT_ONSPEC">1</definedName>
    <definedName name="UNI_FILT_START">4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ND">16384</definedName>
    <definedName name="UNI_RET_EQUIP">32768</definedName>
    <definedName name="UNI_RET_EVENT">4096</definedName>
    <definedName name="UNI_RET_OFFSPEC">512</definedName>
    <definedName name="UNI_RET_ONSPEC">256</definedName>
    <definedName name="UNI_RET_PROP">131072</definedName>
    <definedName name="UNI_RET_PROPDESC">262144</definedName>
    <definedName name="UNI_RET_SMPLPNT">65536</definedName>
    <definedName name="UNI_RET_SPECMAX">2048</definedName>
    <definedName name="UNI_RET_SPECMIN">1024</definedName>
    <definedName name="UNI_RET_START">8192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O">#REF!</definedName>
    <definedName name="URI">#REF!</definedName>
    <definedName name="USAN">#REF!</definedName>
    <definedName name="USD">#REF!</definedName>
    <definedName name="USD_">#REF!</definedName>
    <definedName name="usd_hoy">#REF!</definedName>
    <definedName name="USDAT">"LIBMG10"</definedName>
    <definedName name="USDOL">#REF!</definedName>
    <definedName name="USDvs.EUR">#REF!</definedName>
    <definedName name="USNAM">"JRAMIREZC"</definedName>
    <definedName name="Utens_TMP">#REF!</definedName>
    <definedName name="Util_no_realiz">#REF!</definedName>
    <definedName name="UTILIDAD">#REF!</definedName>
    <definedName name="UTILIDAD_EE_RR">#REF!</definedName>
    <definedName name="utilities">#REF!</definedName>
    <definedName name="UTILNETA">#REF!,#REF!</definedName>
    <definedName name="utm">#REF!</definedName>
    <definedName name="uuuu" localSheetId="13" hidden="1">{#N/A,#N/A,FALSE,"Aging Summary";#N/A,#N/A,FALSE,"Ratio Analysis";#N/A,#N/A,FALSE,"Test 120 Day Accts";#N/A,#N/A,FALSE,"Tickmarks"}</definedName>
    <definedName name="uuuu" hidden="1">{#N/A,#N/A,FALSE,"Aging Summary";#N/A,#N/A,FALSE,"Ratio Analysis";#N/A,#N/A,FALSE,"Test 120 Day Accts";#N/A,#N/A,FALSE,"Tickmarks"}</definedName>
    <definedName name="v" localSheetId="8">'[1]Registrar '!$A$2:$B$182</definedName>
    <definedName name="v">#REF!</definedName>
    <definedName name="VAC">#REF!</definedName>
    <definedName name="VACAC2">#REF!</definedName>
    <definedName name="VALOR">#REF!</definedName>
    <definedName name="valor_índice">16</definedName>
    <definedName name="Valor_UF_2">#REF!</definedName>
    <definedName name="Valor_UF_3">#REF!</definedName>
    <definedName name="Valor_UF_4">#REF!</definedName>
    <definedName name="Valor_UF_5">#REF!</definedName>
    <definedName name="Valor_UF_6">#REF!</definedName>
    <definedName name="VALORES">#REF!</definedName>
    <definedName name="VAR_ECAM">#REF!</definedName>
    <definedName name="VARIOS">#REF!</definedName>
    <definedName name="VarMes_TC_CLP">#REF!</definedName>
    <definedName name="VarSitNette_Augmentation_Col1FF">#REF!</definedName>
    <definedName name="VarSitNette_Augmentation_Col1Local">#REF!</definedName>
    <definedName name="VarSitNette_Augmentation_Col7FF">#REF!</definedName>
    <definedName name="VarSitNette_Augmentation_Col7Local">#REF!</definedName>
    <definedName name="VarSitNette_Col10Lig1FF">#REF!</definedName>
    <definedName name="VarSitNette_Col10Lig1Loc">#REF!</definedName>
    <definedName name="VarSitNette_Col10Lig8FF">#REF!</definedName>
    <definedName name="VarSitNette_Col10Lig8Loc">#REF!</definedName>
    <definedName name="VarSitNette_Col1Lig8FF">#REF!</definedName>
    <definedName name="VarSitNette_Col6Lig8FF">#REF!</definedName>
    <definedName name="VarSitNette_Col7Lig8FF">#REF!</definedName>
    <definedName name="VarSitNette_Col8Lig8FF">#REF!</definedName>
    <definedName name="VBA_VERSION" hidden="1">"1.11.0"</definedName>
    <definedName name="vbdbdc">#REF!</definedName>
    <definedName name="ve" localSheetId="13" hidden="1">{#N/A,#N/A,FALSE,"Aging Summary";#N/A,#N/A,FALSE,"Ratio Analysis";#N/A,#N/A,FALSE,"Test 120 Day Accts";#N/A,#N/A,FALSE,"Tickmarks"}</definedName>
    <definedName name="ve" hidden="1">{#N/A,#N/A,FALSE,"Aging Summary";#N/A,#N/A,FALSE,"Ratio Analysis";#N/A,#N/A,FALSE,"Test 120 Day Accts";#N/A,#N/A,FALSE,"Tickmarks"}</definedName>
    <definedName name="VELASCO">#REF!</definedName>
    <definedName name="VERI_PPM_ANEXA">#REF!</definedName>
    <definedName name="Viat_Int">#REF!</definedName>
    <definedName name="Viatico_Nac">#REF!</definedName>
    <definedName name="VIGILANCIA">#REF!</definedName>
    <definedName name="vneg">#REF!</definedName>
    <definedName name="VPP">#REF!</definedName>
    <definedName name="VPPHG">#REF!</definedName>
    <definedName name="vvv" localSheetId="13" hidden="1">{#N/A,#N/A,FALSE,"Aging Summary";#N/A,#N/A,FALSE,"Ratio Analysis";#N/A,#N/A,FALSE,"Test 120 Day Accts";#N/A,#N/A,FALSE,"Tickmarks"}</definedName>
    <definedName name="vvv" hidden="1">{#N/A,#N/A,FALSE,"Aging Summary";#N/A,#N/A,FALSE,"Ratio Analysis";#N/A,#N/A,FALSE,"Test 120 Day Accts";#N/A,#N/A,FALSE,"Tickmarks"}</definedName>
    <definedName name="vvvvvvv" localSheetId="13" hidden="1">{#N/A,#N/A,FALSE,"Aging Summary";#N/A,#N/A,FALSE,"Ratio Analysis";#N/A,#N/A,FALSE,"Test 120 Day Accts";#N/A,#N/A,FALSE,"Tickmarks"}</definedName>
    <definedName name="vvvvvvv" hidden="1">{#N/A,#N/A,FALSE,"Aging Summary";#N/A,#N/A,FALSE,"Ratio Analysis";#N/A,#N/A,FALSE,"Test 120 Day Accts";#N/A,#N/A,FALSE,"Tickmarks"}</definedName>
    <definedName name="vxccccccccccccccccccc">#REF!</definedName>
    <definedName name="W">#REF!</definedName>
    <definedName name="W_Agallas">#REF!</definedName>
    <definedName name="W_Belly">#REF!</definedName>
    <definedName name="W_Cabeza">#REF!</definedName>
    <definedName name="W_Cola">#REF!</definedName>
    <definedName name="W_Espinazo">#REF!</definedName>
    <definedName name="W_Piel">#REF!</definedName>
    <definedName name="W_RW">#REF!</definedName>
    <definedName name="W_TrimA">#REF!</definedName>
    <definedName name="W_TrimB">#REF!</definedName>
    <definedName name="W_TrimD">#REF!</definedName>
    <definedName name="W_TrimE">#REF!</definedName>
    <definedName name="W_TrrimC">#REF!</definedName>
    <definedName name="W_Visceras">#REF!</definedName>
    <definedName name="willy">#REF!</definedName>
    <definedName name="wqds" localSheetId="13" hidden="1">{#N/A,#N/A,FALSE,"Aging Summary";#N/A,#N/A,FALSE,"Ratio Analysis";#N/A,#N/A,FALSE,"Test 120 Day Accts";#N/A,#N/A,FALSE,"Tickmarks"}</definedName>
    <definedName name="wqds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AL." localSheetId="13" hidden="1">{#N/A,#N/A,TRUE,"11010302 ";#N/A,#N/A,TRUE,"11010401"}</definedName>
    <definedName name="wrn.ANAL." hidden="1">{#N/A,#N/A,TRUE,"11010302 ";#N/A,#N/A,TRUE,"11010401"}</definedName>
    <definedName name="wrn.analisis1." localSheetId="13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alisis1." hidden="1">{#N/A,#N/A,FALSE,"CARATULA";#N/A,#N/A,FALSE,"M114701";#N/A,#N/A,FALSE,"M114702";#N/A,#N/A,FALSE,"M114703";#N/A,#N/A,FALSE,"M114704";#N/A,#N/A,FALSE,"M114705";#N/A,#N/A,FALSE,"M114707";#N/A,#N/A,FALSE,"M114708";#N/A,#N/A,FALSE,"M114709";#N/A,#N/A,FALSE,"M114710";#N/A,#N/A,FALSE,"M114711";#N/A,#N/A,FALSE,"M114712";#N/A,#N/A,FALSE,"M114714";#N/A,#N/A,FALSE,"M114715";#N/A,#N/A,FALSE,"M125004";#N/A,#N/A,FALSE,"M411401";#N/A,#N/A,FALSE,"M411405";#N/A,#N/A,FALSE,"M411406";#N/A,#N/A,FALSE,"M420102";#N/A,#N/A,FALSE,"M529001"}</definedName>
    <definedName name="wrn.Anexos._.Informe._.de._.Gestión." localSheetId="13" hidden="1">{#N/A,#N/A,TRUE,"H";#N/A,#N/A,TRUE,"J"}</definedName>
    <definedName name="wrn.Anexos._.Informe._.de._.Gestión." hidden="1">{#N/A,#N/A,TRUE,"H";#N/A,#N/A,TRUE,"J"}</definedName>
    <definedName name="wrn.Informe._.Completo." localSheetId="13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Completo.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wrn.INFORME._.HOFFMANN." localSheetId="13" hidden="1">{#N/A,#N/A,FALSE,"BALANCE";#N/A,#N/A,FALSE,"BALACOMP"}</definedName>
    <definedName name="wrn.INFORME._.HOFFMANN." hidden="1">{#N/A,#N/A,FALSE,"BALANCE";#N/A,#N/A,FALSE,"BALACOMP"}</definedName>
    <definedName name="wrn.Informe._.RLI." localSheetId="13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._.RLI." hidden="1">{#N/A,#N/A,TRUE,"MEMO";#N/A,#N/A,TRUE,"PARAMETROS";#N/A,#N/A,TRUE,"RLI ";#N/A,#N/A,TRUE,"IMPTO.DET.";#N/A,#N/A,TRUE,"FUT-FUNT";#N/A,#N/A,TRUE,"CPI-PATR.";#N/A,#N/A,TRUE,"CM CPI";#N/A,#N/A,TRUE,"PROV";#N/A,#N/A,TRUE,"A FIJO";#N/A,#N/A,TRUE,"LEASING";#N/A,#N/A,TRUE,"VPP";#N/A,#N/A,TRUE,"PPM";#N/A,#N/A,TRUE,"OTROS"}</definedName>
    <definedName name="wrn.informegestion." localSheetId="13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informegestion." hidden="1">{"resumen",#N/A,FALSE,"RESUMEN";"EERR",#N/A,FALSE,"ROP97";"ING01",#N/A,FALSE,"CONTINGR";"ING2",#N/A,FALSE,"CONTINGR";"BCE",#N/A,FALSE,"balance";"COMAP",#N/A,FALSE,"COMERC";"COMAL",#N/A,FALSE,"COMERC";"PROD",#N/A,FALSE,"PRODUCC";"TITUL",#N/A,FALSE,"TITULOS";"INDICE",#N/A,FALSE,"TITULOS";"TITRESUM",#N/A,FALSE,"TITULOS";"TITEEFF",#N/A,FALSE,"TITULOS";"TITINV",#N/A,FALSE,"TITULOS";"TITCOMER",#N/A,FALSE,"TITULOS";"TITPERS",#N/A,FALSE,"TITULOS";"CCOMP",#N/A,FALSE,"COSTCOMP.XLS"}</definedName>
    <definedName name="wrn.Renta._.Total." localSheetId="13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rn.Renta._.Total." hidden="1">{#N/A,#N/A,FALSE,"BASE";#N/A,#N/A,FALSE,"A";#N/A,#N/A,FALSE,"B";#N/A,#N/A,FALSE,"C";#N/A,#N/A,FALSE,"D";#N/A,#N/A,FALSE,"E";#N/A,#N/A,FALSE,"F";#N/A,#N/A,FALSE,"G";#N/A,#N/A,FALSE,"H";#N/A,#N/A,FALSE,"J";#N/A,#N/A,FALSE,"K";#N/A,#N/A,FALSE,"L";#N/A,#N/A,FALSE,"DIF_BT42"}</definedName>
    <definedName name="ws">#REF!</definedName>
    <definedName name="wsw" localSheetId="13" hidden="1">{#N/A,#N/A,FALSE,"Aging Summary";#N/A,#N/A,FALSE,"Ratio Analysis";#N/A,#N/A,FALSE,"Test 120 Day Accts";#N/A,#N/A,FALSE,"Tickmarks"}</definedName>
    <definedName name="wsw" hidden="1">{#N/A,#N/A,FALSE,"Aging Summary";#N/A,#N/A,FALSE,"Ratio Analysis";#N/A,#N/A,FALSE,"Test 120 Day Accts";#N/A,#N/A,FALSE,"Tickmarks"}</definedName>
    <definedName name="wswwsw" localSheetId="13" hidden="1">{#N/A,#N/A,FALSE,"Aging Summary";#N/A,#N/A,FALSE,"Ratio Analysis";#N/A,#N/A,FALSE,"Test 120 Day Accts";#N/A,#N/A,FALSE,"Tickmarks"}</definedName>
    <definedName name="wswwsw" hidden="1">{#N/A,#N/A,FALSE,"Aging Summary";#N/A,#N/A,FALSE,"Ratio Analysis";#N/A,#N/A,FALSE,"Test 120 Day Accts";#N/A,#N/A,FALSE,"Tickmarks"}</definedName>
    <definedName name="www" localSheetId="13" hidden="1">{#N/A,#N/A,FALSE,"Aging Summary";#N/A,#N/A,FALSE,"Ratio Analysis";#N/A,#N/A,FALSE,"Test 120 Day Accts";#N/A,#N/A,FALSE,"Tickmarks"}</definedName>
    <definedName name="www" hidden="1">{#N/A,#N/A,FALSE,"Aging Summary";#N/A,#N/A,FALSE,"Ratio Analysis";#N/A,#N/A,FALSE,"Test 120 Day Accts";#N/A,#N/A,FALSE,"Tickmarks"}</definedName>
    <definedName name="x">#REF!</definedName>
    <definedName name="XREF_COLUMN_1" hidden="1">#REF!</definedName>
    <definedName name="XREF_COLUMN_2" hidden="1">#REF!</definedName>
    <definedName name="XREF_COLUMN_3" hidden="1">#REF!</definedName>
    <definedName name="XRefActiveRow" hidden="1">#REF!</definedName>
    <definedName name="XRefColumnsCount" hidden="1">7</definedName>
    <definedName name="XRefColumnsCount_1" hidden="1">7</definedName>
    <definedName name="XRefCopy1" hidden="1">#REF!</definedName>
    <definedName name="XRefCopy1Row" hidden="1">#REF!</definedName>
    <definedName name="XRefCopy2Row" hidden="1">#REF!</definedName>
    <definedName name="XRefCopy3" hidden="1">#REF!</definedName>
    <definedName name="XRefCopy3Row" hidden="1">#REF!</definedName>
    <definedName name="XRefCopy4Row" hidden="1">#REF!</definedName>
    <definedName name="XRefCopy5Row" hidden="1">#REF!</definedName>
    <definedName name="XRefCopyRangeCount" hidden="1">1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5</definedName>
    <definedName name="XRefPasteRangeCount_1" hidden="1">5</definedName>
    <definedName name="XX">#N/A</definedName>
    <definedName name="xxx" localSheetId="13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xxx" hidden="1">{#N/A,#N/A,TRUE,"Comparacion 96-95";#N/A,#N/A,TRUE,"Estado de Resultados";#N/A,#N/A,TRUE,"Presupuesto de Caja";#N/A,#N/A,TRUE,"FC Inversiones";#N/A,#N/A,TRUE,"Depreciación";#N/A,#N/A,TRUE,"Feriado";#N/A,#N/A,TRUE,"Participación";#N/A,#N/A,TRUE,"Remuner.";#N/A,#N/A,TRUE,"Adm., Explot. y Trib.";#N/A,#N/A,TRUE,"Importaciones";#N/A,#N/A,TRUE,"Ventas y Apoyos";#N/A,#N/A,TRUE,"Maestro Apoyos";#N/A,#N/A,TRUE,"Inst. Partic.";#N/A,#N/A,TRUE,"Entradas Varias";#N/A,#N/A,TRUE,"Subsidios";#N/A,#N/A,TRUE,"Mant. AP";#N/A,#N/A,TRUE,"Otros Egresos";#N/A,#N/A,TRUE,"Bonos";#N/A,#N/A,TRUE,"Inv. Temp.";#N/A,#N/A,TRUE,"Uso Efic. AP";#N/A,#N/A,TRUE,"Impuesto";#N/A,#N/A,TRUE,"IVA";#N/A,#N/A,TRUE,"Utilidad Relac.";#N/A,#N/A,TRUE,"Oblig. Bancos"}</definedName>
    <definedName name="XXX_yyyy">#REF!</definedName>
    <definedName name="xxxx">#REF!</definedName>
    <definedName name="xxxxx">#REF!</definedName>
    <definedName name="XXXXXX">#REF!</definedName>
    <definedName name="xxxxxxxxxxxxxxxxxxx">#REF!</definedName>
    <definedName name="Y_Entero">#REF!</definedName>
    <definedName name="Y_HG">#REF!</definedName>
    <definedName name="Y_TrimA">#REF!</definedName>
    <definedName name="Y_TrimB">#REF!</definedName>
    <definedName name="Y_TrimC">#REF!</definedName>
    <definedName name="Y_TrimD">#REF!</definedName>
    <definedName name="Y_TrimE">#REF!</definedName>
    <definedName name="Year">#REF!</definedName>
    <definedName name="yyyy" localSheetId="13" hidden="1">{#N/A,#N/A,FALSE,"Aging Summary";#N/A,#N/A,FALSE,"Ratio Analysis";#N/A,#N/A,FALSE,"Test 120 Day Accts";#N/A,#N/A,FALSE,"Tickmarks"}</definedName>
    <definedName name="yyyy" hidden="1">{#N/A,#N/A,FALSE,"Aging Summary";#N/A,#N/A,FALSE,"Ratio Analysis";#N/A,#N/A,FALSE,"Test 120 Day Accts";#N/A,#N/A,FALSE,"Tickmarks"}</definedName>
    <definedName name="z">#REF!</definedName>
    <definedName name="zero">#REF!</definedName>
    <definedName name="zero2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9" l="1"/>
  <c r="T354" i="19"/>
  <c r="T353" i="19"/>
  <c r="T351" i="19"/>
  <c r="T348" i="19"/>
  <c r="T347" i="19"/>
  <c r="H335" i="19"/>
  <c r="H333" i="19"/>
  <c r="H330" i="19"/>
  <c r="AH293" i="19"/>
  <c r="AH290" i="19"/>
  <c r="AH288" i="19"/>
  <c r="AH287" i="19"/>
  <c r="AH284" i="19"/>
  <c r="AH317" i="19"/>
  <c r="AH308" i="19"/>
  <c r="AH307" i="19"/>
  <c r="AH306" i="19"/>
  <c r="AH301" i="19"/>
  <c r="AH299" i="19"/>
  <c r="AH251" i="19"/>
  <c r="AH278" i="19" s="1"/>
  <c r="AH281" i="19" s="1"/>
  <c r="AH271" i="19"/>
  <c r="AH270" i="19"/>
  <c r="AH269" i="19"/>
  <c r="AH264" i="19"/>
  <c r="AH255" i="19"/>
  <c r="AH250" i="19"/>
  <c r="AH249" i="19"/>
  <c r="AH248" i="19"/>
  <c r="AH246" i="19"/>
  <c r="AH245" i="19"/>
  <c r="AH244" i="19"/>
  <c r="AH235" i="19"/>
  <c r="AH232" i="19"/>
  <c r="AH231" i="19"/>
  <c r="AH228" i="19"/>
  <c r="AI106" i="19"/>
  <c r="AI103" i="19"/>
  <c r="Q105" i="19"/>
  <c r="Q103" i="19"/>
  <c r="Q102" i="19"/>
  <c r="AH704" i="19"/>
  <c r="AH652" i="19"/>
  <c r="AH675" i="19"/>
  <c r="AH674" i="19" s="1"/>
  <c r="V652" i="19"/>
  <c r="AH631" i="19"/>
  <c r="V631" i="19"/>
  <c r="B651" i="19"/>
  <c r="B652" i="19" s="1"/>
  <c r="B653" i="19" s="1"/>
  <c r="B654" i="19" s="1"/>
  <c r="B655" i="19" s="1"/>
  <c r="B656" i="19" s="1"/>
  <c r="B657" i="19" s="1"/>
  <c r="B658" i="19" s="1"/>
  <c r="B659" i="19" s="1"/>
  <c r="B660" i="19" s="1"/>
  <c r="B661" i="19" s="1"/>
  <c r="B662" i="19" s="1"/>
  <c r="B663" i="19" s="1"/>
  <c r="B664" i="19" s="1"/>
  <c r="B665" i="19" s="1"/>
  <c r="B666" i="19" s="1"/>
  <c r="B667" i="19" s="1"/>
  <c r="B668" i="19" s="1"/>
  <c r="B669" i="19" s="1"/>
  <c r="B670" i="19" s="1"/>
  <c r="B673" i="19" s="1"/>
  <c r="B674" i="19" s="1"/>
  <c r="B679" i="19" s="1"/>
  <c r="B680" i="19" s="1"/>
  <c r="B681" i="19" s="1"/>
  <c r="B682" i="19" s="1"/>
  <c r="B683" i="19" s="1"/>
  <c r="B684" i="19" s="1"/>
  <c r="B685" i="19" s="1"/>
  <c r="B686" i="19" s="1"/>
  <c r="B687" i="19" s="1"/>
  <c r="B688" i="19" s="1"/>
  <c r="B689" i="19" s="1"/>
  <c r="B690" i="19" s="1"/>
  <c r="B691" i="19" s="1"/>
  <c r="B692" i="19" s="1"/>
  <c r="B693" i="19" s="1"/>
  <c r="B694" i="19" s="1"/>
  <c r="B695" i="19" s="1"/>
  <c r="B696" i="19" s="1"/>
  <c r="B697" i="19" s="1"/>
  <c r="B698" i="19" s="1"/>
  <c r="B699" i="19" s="1"/>
  <c r="B701" i="19" s="1"/>
  <c r="B702" i="19" s="1"/>
  <c r="B703" i="19" s="1"/>
  <c r="B704" i="19" s="1"/>
  <c r="B707" i="19" s="1"/>
  <c r="B708" i="19" s="1"/>
  <c r="B710" i="19" s="1"/>
  <c r="B721" i="19" s="1"/>
  <c r="B722" i="19" s="1"/>
  <c r="B723" i="19" s="1"/>
  <c r="B725" i="19" s="1"/>
  <c r="B726" i="19" s="1"/>
  <c r="B727" i="19" s="1"/>
  <c r="B579" i="19"/>
  <c r="B580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3" i="19" s="1"/>
  <c r="B596" i="19" s="1"/>
  <c r="B597" i="19" s="1"/>
  <c r="B598" i="19" s="1"/>
  <c r="B599" i="19" s="1"/>
  <c r="B600" i="19" s="1"/>
  <c r="B601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9" i="19" s="1"/>
  <c r="B630" i="19" s="1"/>
  <c r="B631" i="19" s="1"/>
  <c r="B632" i="19" s="1"/>
  <c r="B633" i="19" s="1"/>
  <c r="B638" i="19" s="1"/>
  <c r="B644" i="19" s="1"/>
  <c r="B645" i="19" s="1"/>
  <c r="B646" i="19" s="1"/>
  <c r="B647" i="19" s="1"/>
  <c r="AG542" i="19"/>
  <c r="AG543" i="19" s="1"/>
  <c r="O136" i="19"/>
  <c r="H28" i="9"/>
  <c r="O29" i="14"/>
  <c r="O32" i="14"/>
  <c r="O33" i="14"/>
  <c r="O47" i="14"/>
  <c r="O48" i="14"/>
  <c r="O49" i="14"/>
  <c r="O28" i="14"/>
  <c r="D13" i="18"/>
  <c r="D12" i="18"/>
  <c r="D16" i="18" s="1"/>
  <c r="D10" i="18"/>
  <c r="D36" i="18"/>
  <c r="D31" i="18"/>
  <c r="C22" i="17"/>
  <c r="C12" i="17"/>
  <c r="C5" i="17"/>
  <c r="E72" i="14"/>
  <c r="D72" i="14"/>
  <c r="B72" i="14"/>
  <c r="H55" i="15"/>
  <c r="E55" i="15"/>
  <c r="D55" i="15"/>
  <c r="B25" i="16"/>
  <c r="G20" i="15"/>
  <c r="B55" i="15" s="1"/>
  <c r="F46" i="16"/>
  <c r="L55" i="15"/>
  <c r="K55" i="15"/>
  <c r="B21" i="15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J72" i="14"/>
  <c r="I72" i="14"/>
  <c r="H72" i="14"/>
  <c r="G72" i="14"/>
  <c r="F72" i="14"/>
  <c r="D18" i="18" l="1"/>
  <c r="D20" i="18" s="1"/>
  <c r="D23" i="18"/>
  <c r="D26" i="18" s="1"/>
  <c r="K72" i="14"/>
  <c r="D69" i="18" l="1"/>
  <c r="D63" i="18"/>
  <c r="D64" i="18"/>
  <c r="D67" i="18"/>
  <c r="D71" i="18"/>
  <c r="D66" i="18"/>
  <c r="D28" i="18"/>
  <c r="B30" i="8"/>
  <c r="B29" i="8"/>
  <c r="B15" i="8"/>
  <c r="C46" i="1"/>
  <c r="C48" i="1" s="1"/>
  <c r="D46" i="1"/>
  <c r="D48" i="1" s="1"/>
  <c r="E46" i="1"/>
  <c r="E48" i="1" s="1"/>
  <c r="F46" i="1"/>
  <c r="F48" i="1" s="1"/>
  <c r="G46" i="1"/>
  <c r="H46" i="1"/>
  <c r="H47" i="1" s="1"/>
  <c r="H48" i="1" s="1"/>
  <c r="I46" i="1"/>
  <c r="I48" i="1" s="1"/>
  <c r="B46" i="1"/>
  <c r="B48" i="1" s="1"/>
  <c r="B11" i="7"/>
  <c r="C32" i="18" s="1"/>
  <c r="D32" i="18" s="1"/>
  <c r="B8" i="7"/>
  <c r="G97" i="3"/>
  <c r="G47" i="1" l="1"/>
  <c r="G48" i="1" s="1"/>
  <c r="B9" i="8" l="1"/>
  <c r="O46" i="14" s="1"/>
  <c r="K41" i="3"/>
  <c r="L41" i="3" s="1"/>
  <c r="B16" i="7" s="1"/>
  <c r="J41" i="3"/>
  <c r="J40" i="3"/>
  <c r="F27" i="3"/>
  <c r="E14" i="3"/>
  <c r="C11" i="10" s="1"/>
  <c r="C28" i="10"/>
  <c r="C23" i="10"/>
  <c r="C37" i="9" s="1"/>
  <c r="D26" i="9" s="1"/>
  <c r="B26" i="10"/>
  <c r="B25" i="10"/>
  <c r="B8" i="10"/>
  <c r="B17" i="8"/>
  <c r="B32" i="8"/>
  <c r="B31" i="8"/>
  <c r="B28" i="8"/>
  <c r="B27" i="8"/>
  <c r="C33" i="8" s="1"/>
  <c r="B19" i="8"/>
  <c r="B18" i="8"/>
  <c r="B16" i="8"/>
  <c r="B14" i="8"/>
  <c r="F97" i="3"/>
  <c r="F25" i="16" l="1"/>
  <c r="C46" i="16" s="1"/>
  <c r="C26" i="9"/>
  <c r="F12" i="10"/>
  <c r="C20" i="8"/>
  <c r="F11" i="10"/>
  <c r="H97" i="3"/>
  <c r="B12" i="7" s="1"/>
  <c r="F99" i="3"/>
  <c r="G99" i="3" s="1"/>
  <c r="H99" i="3" s="1"/>
  <c r="B14" i="7" s="1"/>
  <c r="B25" i="7" s="1"/>
  <c r="F98" i="3"/>
  <c r="G98" i="3" s="1"/>
  <c r="H98" i="3" s="1"/>
  <c r="B13" i="7" s="1"/>
  <c r="E102" i="3"/>
  <c r="E101" i="3"/>
  <c r="E89" i="3"/>
  <c r="B7" i="7" s="1"/>
  <c r="E83" i="3"/>
  <c r="B15" i="7" s="1"/>
  <c r="E81" i="3"/>
  <c r="B26" i="7" s="1"/>
  <c r="E72" i="3"/>
  <c r="B22" i="7" s="1"/>
  <c r="E65" i="3"/>
  <c r="E58" i="3"/>
  <c r="E59" i="3"/>
  <c r="E60" i="3"/>
  <c r="E57" i="3"/>
  <c r="B9" i="7" s="1"/>
  <c r="E52" i="3"/>
  <c r="E53" i="3"/>
  <c r="E51" i="3"/>
  <c r="J45" i="3"/>
  <c r="E32" i="3"/>
  <c r="E31" i="3"/>
  <c r="E30" i="3"/>
  <c r="E25" i="3"/>
  <c r="E26" i="3"/>
  <c r="H2" i="9"/>
  <c r="C41" i="9"/>
  <c r="C24" i="8"/>
  <c r="C5" i="8"/>
  <c r="C4" i="7"/>
  <c r="G16" i="9"/>
  <c r="K15" i="9"/>
  <c r="K16" i="9" s="1"/>
  <c r="K30" i="9" s="1"/>
  <c r="J15" i="9"/>
  <c r="J16" i="9" s="1"/>
  <c r="J30" i="9" s="1"/>
  <c r="I15" i="9"/>
  <c r="I16" i="9" s="1"/>
  <c r="I30" i="9" s="1"/>
  <c r="H15" i="9"/>
  <c r="H16" i="9" s="1"/>
  <c r="F15" i="9"/>
  <c r="F16" i="9" s="1"/>
  <c r="F30" i="9" s="1"/>
  <c r="E15" i="9"/>
  <c r="E16" i="9" s="1"/>
  <c r="E30" i="9" s="1"/>
  <c r="D15" i="9"/>
  <c r="D16" i="9" s="1"/>
  <c r="C14" i="9"/>
  <c r="C15" i="9" s="1"/>
  <c r="K2" i="9"/>
  <c r="H26" i="9" l="1"/>
  <c r="C21" i="10"/>
  <c r="C33" i="18"/>
  <c r="D33" i="18" s="1"/>
  <c r="C35" i="18"/>
  <c r="D35" i="18" s="1"/>
  <c r="B24" i="7"/>
  <c r="D42" i="18"/>
  <c r="C42" i="9"/>
  <c r="B20" i="7"/>
  <c r="E27" i="3"/>
  <c r="G27" i="3" s="1"/>
  <c r="D19" i="9"/>
  <c r="C19" i="9" s="1"/>
  <c r="C16" i="9"/>
  <c r="C34" i="18" l="1"/>
  <c r="D34" i="18" s="1"/>
  <c r="D38" i="18" s="1"/>
  <c r="W25" i="16"/>
  <c r="T46" i="16" s="1"/>
  <c r="D57" i="18"/>
  <c r="D65" i="18"/>
  <c r="F10" i="10"/>
  <c r="C12" i="10"/>
  <c r="F9" i="10" s="1"/>
  <c r="F13" i="10" s="1"/>
  <c r="F20" i="5"/>
  <c r="D20" i="5"/>
  <c r="F19" i="5"/>
  <c r="D19" i="5"/>
  <c r="F18" i="5"/>
  <c r="D18" i="5"/>
  <c r="F17" i="5"/>
  <c r="D17" i="5"/>
  <c r="D16" i="5"/>
  <c r="F8" i="5"/>
  <c r="C8" i="5"/>
  <c r="H8" i="5" s="1"/>
  <c r="B8" i="5"/>
  <c r="B20" i="5" s="1"/>
  <c r="A8" i="5"/>
  <c r="A20" i="5" s="1"/>
  <c r="F7" i="5"/>
  <c r="C7" i="5"/>
  <c r="C19" i="5" s="1"/>
  <c r="B7" i="5"/>
  <c r="B19" i="5" s="1"/>
  <c r="A7" i="5"/>
  <c r="A19" i="5" s="1"/>
  <c r="F6" i="5"/>
  <c r="C6" i="5"/>
  <c r="B6" i="5"/>
  <c r="B18" i="5" s="1"/>
  <c r="A6" i="5"/>
  <c r="A18" i="5" s="1"/>
  <c r="F5" i="5"/>
  <c r="C5" i="5"/>
  <c r="C17" i="5" s="1"/>
  <c r="A5" i="5"/>
  <c r="A17" i="5" s="1"/>
  <c r="C4" i="5"/>
  <c r="I4" i="5" s="1"/>
  <c r="B4" i="5"/>
  <c r="B5" i="5" s="1"/>
  <c r="B17" i="5" s="1"/>
  <c r="A4" i="5"/>
  <c r="A16" i="5" s="1"/>
  <c r="E75" i="3"/>
  <c r="H24" i="9" s="1"/>
  <c r="J43" i="3"/>
  <c r="J44" i="3" s="1"/>
  <c r="D70" i="18" l="1"/>
  <c r="D59" i="18"/>
  <c r="D60" i="18" s="1"/>
  <c r="D72" i="18"/>
  <c r="B10" i="8"/>
  <c r="J46" i="3"/>
  <c r="B16" i="5"/>
  <c r="H7" i="5"/>
  <c r="I7" i="5" s="1"/>
  <c r="H5" i="5"/>
  <c r="I5" i="5" s="1"/>
  <c r="E17" i="5"/>
  <c r="H17" i="5" s="1"/>
  <c r="O39" i="14" s="1"/>
  <c r="E19" i="5"/>
  <c r="K19" i="5" s="1"/>
  <c r="O37" i="14" s="1"/>
  <c r="I8" i="5"/>
  <c r="C9" i="5"/>
  <c r="H6" i="5"/>
  <c r="C18" i="5"/>
  <c r="C20" i="5"/>
  <c r="C16" i="5"/>
  <c r="O31" i="14" l="1"/>
  <c r="C6" i="17"/>
  <c r="C7" i="17" s="1"/>
  <c r="K17" i="5"/>
  <c r="O35" i="14" s="1"/>
  <c r="H19" i="5"/>
  <c r="I17" i="5"/>
  <c r="E18" i="5"/>
  <c r="H18" i="5" s="1"/>
  <c r="O40" i="14" s="1"/>
  <c r="C21" i="5"/>
  <c r="E16" i="5"/>
  <c r="E21" i="5" s="1"/>
  <c r="E20" i="5"/>
  <c r="H20" i="5" s="1"/>
  <c r="O42" i="14" s="1"/>
  <c r="I6" i="5"/>
  <c r="I9" i="5" s="1"/>
  <c r="H9" i="5"/>
  <c r="K20" i="5" l="1"/>
  <c r="O38" i="14" s="1"/>
  <c r="K16" i="5"/>
  <c r="O34" i="14" s="1"/>
  <c r="I19" i="5"/>
  <c r="O41" i="14"/>
  <c r="K18" i="5"/>
  <c r="O36" i="14" s="1"/>
  <c r="O67" i="14" s="1"/>
  <c r="I20" i="5"/>
  <c r="B10" i="7"/>
  <c r="H21" i="5"/>
  <c r="B21" i="7" s="1"/>
  <c r="I16" i="5"/>
  <c r="L72" i="14" l="1"/>
  <c r="C27" i="7"/>
  <c r="C17" i="7"/>
  <c r="C29" i="7"/>
  <c r="I18" i="5"/>
  <c r="I21" i="5" s="1"/>
  <c r="B8" i="8" s="1"/>
  <c r="C11" i="17" s="1"/>
  <c r="C13" i="17" s="1"/>
  <c r="C15" i="17" s="1"/>
  <c r="C16" i="17" s="1"/>
  <c r="C11" i="8" l="1"/>
  <c r="C22" i="8" s="1"/>
  <c r="H23" i="9"/>
  <c r="C34" i="10"/>
  <c r="C35" i="8" l="1"/>
  <c r="O68" i="14" s="1"/>
  <c r="O69" i="14" s="1"/>
  <c r="H30" i="9"/>
  <c r="C41" i="10"/>
  <c r="C35" i="9"/>
  <c r="C43" i="9" s="1"/>
  <c r="D22" i="9" s="1"/>
  <c r="F4" i="10"/>
  <c r="F5" i="10" s="1"/>
  <c r="C39" i="10"/>
  <c r="D30" i="9" l="1"/>
  <c r="C22" i="9"/>
  <c r="C30" i="9" s="1"/>
  <c r="F6" i="10"/>
  <c r="C43" i="10"/>
  <c r="F7" i="10"/>
  <c r="F15" i="10" s="1"/>
</calcChain>
</file>

<file path=xl/sharedStrings.xml><?xml version="1.0" encoding="utf-8"?>
<sst xmlns="http://schemas.openxmlformats.org/spreadsheetml/2006/main" count="2096" uniqueCount="1272">
  <si>
    <t>Inicio</t>
  </si>
  <si>
    <t>Cierre</t>
  </si>
  <si>
    <t>Cuenta</t>
  </si>
  <si>
    <t>Débitos</t>
  </si>
  <si>
    <t>Créditos</t>
  </si>
  <si>
    <t>Deudor</t>
  </si>
  <si>
    <t>Acreedor</t>
  </si>
  <si>
    <t>Activo</t>
  </si>
  <si>
    <t>Pasivo</t>
  </si>
  <si>
    <t xml:space="preserve">Pérdida </t>
  </si>
  <si>
    <t>Ganancia</t>
  </si>
  <si>
    <t>BANCO</t>
  </si>
  <si>
    <t>DEUDORES CLIENTES</t>
  </si>
  <si>
    <t>PROVISION DEUDORES INCOBRABLES</t>
  </si>
  <si>
    <t>MERCADERIAS</t>
  </si>
  <si>
    <t>IVA CRÉDITO FISCAL</t>
  </si>
  <si>
    <t>PAGOS PROVISIONALES MENSUALES - PPM</t>
  </si>
  <si>
    <t>TERRENOS</t>
  </si>
  <si>
    <t>CONSTRUCCIONES</t>
  </si>
  <si>
    <t>VEHICULOS</t>
  </si>
  <si>
    <t>MUEBLES Y UTILES</t>
  </si>
  <si>
    <t>EQUIPOS DE COMPUTACION</t>
  </si>
  <si>
    <t>DEP. ACUM. CONSTRUCCIONES</t>
  </si>
  <si>
    <t>DEP. ACUM. VEHICULOS</t>
  </si>
  <si>
    <t>DEP. ACUM. MUEBLES Y UTILES</t>
  </si>
  <si>
    <t>DEP. ACUM. EQUIPOS DE COMPUTACION</t>
  </si>
  <si>
    <t>SOFTWARES Y LICENCIAS COMPUTACIONES</t>
  </si>
  <si>
    <t>AMORTIZ. ACUM. SOFTWARE Y LICENCIAS COMP.</t>
  </si>
  <si>
    <t>INVERSION EN SAN MATEO SPA</t>
  </si>
  <si>
    <t>PRESTAMO HIPOTECARIO</t>
  </si>
  <si>
    <t>FACTURAS POR PAGAR</t>
  </si>
  <si>
    <t>IVA DEBITO FISCAL</t>
  </si>
  <si>
    <t>CAPITAL PAGADO</t>
  </si>
  <si>
    <t>OTRAS RESERVAS</t>
  </si>
  <si>
    <t>DIVIDENDOS PAGADOS</t>
  </si>
  <si>
    <t>COSTO DE VENTA</t>
  </si>
  <si>
    <t>GASTOS GENERALES</t>
  </si>
  <si>
    <t>MULTAS E INTERESES FISCALES</t>
  </si>
  <si>
    <t>DEUDORES INCOBRABLES</t>
  </si>
  <si>
    <t>DEPRECIACION AF</t>
  </si>
  <si>
    <t xml:space="preserve">AMORTIZ. SOFTWARE </t>
  </si>
  <si>
    <t>INTERESES FINANCIEROS DEVENGADOS</t>
  </si>
  <si>
    <t>REAJUSTE UF</t>
  </si>
  <si>
    <t>VENTAS</t>
  </si>
  <si>
    <t>VPP INVERSIONES</t>
  </si>
  <si>
    <t>SUBTOTALES</t>
  </si>
  <si>
    <t>UTILIDAD/PERDIDA</t>
  </si>
  <si>
    <t>TOTAL BALANCE</t>
  </si>
  <si>
    <t>Aporte de Capital</t>
  </si>
  <si>
    <t>La única accionista (Persona natural) paga el 100% de las acciones emitidas por la sociedad correspondiente a 1000 accs.</t>
  </si>
  <si>
    <t>por un total de</t>
  </si>
  <si>
    <t>Operación Hipotecaria</t>
  </si>
  <si>
    <t>La empresa obtuvo un financiamiento para comprar un local comercial en Santiago, por un total de 4500 UF.</t>
  </si>
  <si>
    <t>El detalle de la compra del inmueble es el siguiente:</t>
  </si>
  <si>
    <t>Terreno</t>
  </si>
  <si>
    <t>Construcciones</t>
  </si>
  <si>
    <t>Intereses devengados en el periodo</t>
  </si>
  <si>
    <t>Cuotas pagadas en el periodo</t>
  </si>
  <si>
    <t>Reajuste UF del periodo</t>
  </si>
  <si>
    <t>Existencias</t>
  </si>
  <si>
    <t>Existen los siguientes articulos en inventarios al cierre.</t>
  </si>
  <si>
    <t>Activo Fijo</t>
  </si>
  <si>
    <t>Aparte de la adquisición del inmueble detallado en el punto 2, se adquirieron los siguientes activos los que se encuentran pagados al cierre.</t>
  </si>
  <si>
    <t>Camioneta nueva</t>
  </si>
  <si>
    <t>Utilizada en forma exclusiva para despachos.</t>
  </si>
  <si>
    <t>Muebles</t>
  </si>
  <si>
    <t>Para almacenamiento de existencias</t>
  </si>
  <si>
    <t>Equipos de computación</t>
  </si>
  <si>
    <t>Depreciación Construcción</t>
  </si>
  <si>
    <t>Depreciación Camioneta</t>
  </si>
  <si>
    <t>Depreciación Muebles</t>
  </si>
  <si>
    <t>Depreciación Equipos de Comp.</t>
  </si>
  <si>
    <t>Además, se tasó el Terreno para efectos de la NIC 16 y se concluyó que su valor razonable es de MM$50, por tanto se generó el reconocimiento de un efecto contra patrimonio.</t>
  </si>
  <si>
    <t>Inversiones en sociedades</t>
  </si>
  <si>
    <t>Se reconoció el efecto VPP por una suma de</t>
  </si>
  <si>
    <t>Se recibió un dividendo desde la sociedad por</t>
  </si>
  <si>
    <t>Dichos dividendos vienen con crédito c/d y c/r</t>
  </si>
  <si>
    <t>Software</t>
  </si>
  <si>
    <t>La empresa adquirió una licencia SAP por</t>
  </si>
  <si>
    <t>Al cierre la licencia fue amortizada por</t>
  </si>
  <si>
    <t>Provisión de Incobrables</t>
  </si>
  <si>
    <t xml:space="preserve">Al cierre existe una provisión por </t>
  </si>
  <si>
    <t>El crédito esta vencido desde el 31 de mayo (Factura 23)</t>
  </si>
  <si>
    <t>Otros Gastos y otros antecedentes</t>
  </si>
  <si>
    <t>Multa por presentación F29 fuera de plazo.</t>
  </si>
  <si>
    <t>Egreso no documentado.</t>
  </si>
  <si>
    <t>Permiso de circulación del vehiculo personal de la accionista.</t>
  </si>
  <si>
    <t>Pago PPM voluntario</t>
  </si>
  <si>
    <t>Pago dividendo a accionista persona natural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</si>
  <si>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</si>
  <si>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</si>
  <si>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</si>
  <si>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</si>
  <si>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</si>
  <si>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</si>
  <si>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</si>
  <si>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</si>
  <si>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</si>
  <si>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</si>
  <si>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</si>
  <si>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</si>
  <si>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Capital Inicial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</si>
  <si>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</si>
  <si>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</si>
  <si>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</si>
  <si>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</si>
  <si>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</si>
  <si>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</si>
  <si>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</si>
  <si>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</si>
  <si>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</si>
  <si>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</si>
  <si>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</si>
  <si>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</si>
  <si>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</si>
  <si>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Fecha</t>
  </si>
  <si>
    <t>Monto</t>
  </si>
  <si>
    <t>VU Asig</t>
  </si>
  <si>
    <t>VU a Cons.</t>
  </si>
  <si>
    <t>Depreciación</t>
  </si>
  <si>
    <t>Neto Libro</t>
  </si>
  <si>
    <t>Tributario</t>
  </si>
  <si>
    <t>CM AF</t>
  </si>
  <si>
    <t>CM Activo</t>
  </si>
  <si>
    <t>Renta Liquida Imponible</t>
  </si>
  <si>
    <t>Resultado Según Balance</t>
  </si>
  <si>
    <t>Agregados</t>
  </si>
  <si>
    <t>Multas fiscales</t>
  </si>
  <si>
    <t>Deducciones</t>
  </si>
  <si>
    <t>TOTAL BASE IMPONIBLE</t>
  </si>
  <si>
    <t>Capital Propio Tributario</t>
  </si>
  <si>
    <t>Total Activos</t>
  </si>
  <si>
    <t>Más:</t>
  </si>
  <si>
    <t>Menos:</t>
  </si>
  <si>
    <t>Capital Efectivo</t>
  </si>
  <si>
    <t>Total Pasivos</t>
  </si>
  <si>
    <t>Registro de Rentas Empresariales</t>
  </si>
  <si>
    <t>TEF</t>
  </si>
  <si>
    <t>Control</t>
  </si>
  <si>
    <t>Rentas Afectas</t>
  </si>
  <si>
    <t>Rentas Exentas e INR (REX)</t>
  </si>
  <si>
    <t>Saldo acumulado de créditos</t>
  </si>
  <si>
    <t>Saldo Total</t>
  </si>
  <si>
    <t>a Impuesto (RAI)</t>
  </si>
  <si>
    <t>Rentas Exentas</t>
  </si>
  <si>
    <t>Ingresos No Renta</t>
  </si>
  <si>
    <t>A contar del</t>
  </si>
  <si>
    <t>Hasta el 31.12.2016</t>
  </si>
  <si>
    <t>de Utilidades</t>
  </si>
  <si>
    <t>01.01.2017</t>
  </si>
  <si>
    <t>Tributables</t>
  </si>
  <si>
    <t>Con Restitución</t>
  </si>
  <si>
    <t xml:space="preserve">Tasa TEF </t>
  </si>
  <si>
    <t>(STUT)</t>
  </si>
  <si>
    <t>y Derecho a Dev.</t>
  </si>
  <si>
    <t>Con Derecho</t>
  </si>
  <si>
    <t>Sin Derecho</t>
  </si>
  <si>
    <t>a Dev.</t>
  </si>
  <si>
    <t>$</t>
  </si>
  <si>
    <t>Saldo Inicial</t>
  </si>
  <si>
    <t>Reajuste Inicial</t>
  </si>
  <si>
    <t>Saldo Reajustado</t>
  </si>
  <si>
    <t>Menos</t>
  </si>
  <si>
    <t>Reverso del Año Anterior</t>
  </si>
  <si>
    <t>Más</t>
  </si>
  <si>
    <t>Crédito por IDPC generado por RLI</t>
  </si>
  <si>
    <t>Crédito por IDPC recibido por dividendos</t>
  </si>
  <si>
    <t>Rentas afectas a IGC o IA del ejercicio</t>
  </si>
  <si>
    <t>Saldo al Cierre</t>
  </si>
  <si>
    <t>Determinación del RAI</t>
  </si>
  <si>
    <t>RAI al 31 de Diciembre</t>
  </si>
  <si>
    <t>Incrementos Provisiones Del Ejercicio - Incobrables</t>
  </si>
  <si>
    <t>Depreciación Financiera del Activo Fijo</t>
  </si>
  <si>
    <t>C.M. Activo Fijo Tributario</t>
  </si>
  <si>
    <t>C.M. Valor Tributario de Inversiones en Empresas Relacionadas</t>
  </si>
  <si>
    <t>Multas Fiscales</t>
  </si>
  <si>
    <t>Gastos Rechazados Afectos al Art. 21 LIR Inc. 1ro.</t>
  </si>
  <si>
    <t>Amortización Financiera de Software</t>
  </si>
  <si>
    <t>CM Existencias a valor tributario</t>
  </si>
  <si>
    <t>C.M. Patrimonio Tributario</t>
  </si>
  <si>
    <t>Depreciación Tributaria Normal del Activo Fijo</t>
  </si>
  <si>
    <t>Utilidad en Empresa Relacionada</t>
  </si>
  <si>
    <t>Amortización Tributaria de Intangibles</t>
  </si>
  <si>
    <t>Activo Fijo Tributario Neto</t>
  </si>
  <si>
    <t>Valor Tributario Inversiones</t>
  </si>
  <si>
    <t>Existencias valor tributario</t>
  </si>
  <si>
    <t>Cuentas patrimoniales saldo deudor</t>
  </si>
  <si>
    <t>Software Financiero</t>
  </si>
  <si>
    <t>Valor Financiero Inversiones</t>
  </si>
  <si>
    <t>Activo Fijo Financiero</t>
  </si>
  <si>
    <t>Existencias valor financiero</t>
  </si>
  <si>
    <t>Cuentas patrimoniales saldo acreedor</t>
  </si>
  <si>
    <t>Provisiones</t>
  </si>
  <si>
    <t xml:space="preserve">Depreciación Acumulada Activo Fijo Financiero </t>
  </si>
  <si>
    <t>Depreciación/Amortización Acumulada Software</t>
  </si>
  <si>
    <t>Capital Enterado</t>
  </si>
  <si>
    <t>Reajuste Capital</t>
  </si>
  <si>
    <t>Efecto contra patrimonio</t>
  </si>
  <si>
    <t>Se adquirieron 100 acciones de la Soc. San Mateo SpA, equivalentes al 50% del patrimonio de dicha sociedad.</t>
  </si>
  <si>
    <t>OK</t>
  </si>
  <si>
    <t>Gastos Rechazados Afectos al Art. 21 LIR Inc. 3ro.</t>
  </si>
  <si>
    <t>Concepto</t>
  </si>
  <si>
    <t>Cod. R 14</t>
  </si>
  <si>
    <t>Capital Propio Tributario Inicial (Positivo)</t>
  </si>
  <si>
    <t>CM Capital Propio Tributario</t>
  </si>
  <si>
    <t>Aumentos de Capital</t>
  </si>
  <si>
    <t>C.M. Aumentos Capital</t>
  </si>
  <si>
    <t>Disminuciones de Capital</t>
  </si>
  <si>
    <t>C.M. Disminuciones</t>
  </si>
  <si>
    <t>Pago de Impuestos</t>
  </si>
  <si>
    <t>Pago de Impuestos Unico Art.21</t>
  </si>
  <si>
    <t>Pago de Impuestos Art.72</t>
  </si>
  <si>
    <t>C.M. de los Imptos Pagados</t>
  </si>
  <si>
    <t>Multas Fiscales del periodo</t>
  </si>
  <si>
    <t>Retiros o Distribuciones pagadas</t>
  </si>
  <si>
    <t>Rentas exentas (neto)</t>
  </si>
  <si>
    <t>INR (neto)</t>
  </si>
  <si>
    <t>Dividendos/Retiros recibidos de inversiones en empresas</t>
  </si>
  <si>
    <t>Dividendos/Retiros recibidos absorbidos por PT</t>
  </si>
  <si>
    <t>Aumento por Reorganización</t>
  </si>
  <si>
    <t>Disminución por Reorganización</t>
  </si>
  <si>
    <t>Renta Liquida Imponible del Ejercicio</t>
  </si>
  <si>
    <t>Pérdida Tributaria del Ejercicio</t>
  </si>
  <si>
    <t>Pérdida de Arrastre</t>
  </si>
  <si>
    <t>Gastos Rechazados afectos al Art. 21 LIR</t>
  </si>
  <si>
    <t>Capital Propio Tributario final</t>
  </si>
  <si>
    <t>Capital Propio Tributario según planilla</t>
  </si>
  <si>
    <t>Diferencia</t>
  </si>
  <si>
    <t>CPT</t>
  </si>
  <si>
    <t>RLI</t>
  </si>
  <si>
    <t>CPT Final</t>
  </si>
  <si>
    <t xml:space="preserve">Aumentos </t>
  </si>
  <si>
    <t>GR</t>
  </si>
  <si>
    <t>Retiros</t>
  </si>
  <si>
    <t>Div. Percibidos</t>
  </si>
  <si>
    <t>Retiros o Distribuciones</t>
  </si>
  <si>
    <t>La sociedad dentro del plazo se acogió al regimen tributario establecido en la letra A) del articulo 14 de la LIR. (Semi o Parcialmente Integrado)</t>
  </si>
  <si>
    <t>Pie</t>
  </si>
  <si>
    <t>Res. Ex. 43 año 2002</t>
  </si>
  <si>
    <t>Normal</t>
  </si>
  <si>
    <t>Art. 31 nro 4 &gt; 365 dias / 50% &gt; 180 dias</t>
  </si>
  <si>
    <t>segundo</t>
  </si>
  <si>
    <t>Art. 21</t>
  </si>
  <si>
    <t>primero (afecto)</t>
  </si>
  <si>
    <t>tercero</t>
  </si>
  <si>
    <t>Registro de Rentas Empresariales al 31.12.2024 y el cálculo de la razonabilidad patrimonial.</t>
  </si>
  <si>
    <t>Para lo anterior, le proporciona el balance al 31.12.2024, junto con la siguiente información.</t>
  </si>
  <si>
    <t>Ejercicio RLI, CPT y Razonabilidad del Capital Propio (31.12.2024)</t>
  </si>
  <si>
    <t>La sociedad Santa Patricia SpA le solicita a usted como asesor de impuestos, la confección de la Renta Líquida Imponible, Capital Propio Tributario al 31.12.2024</t>
  </si>
  <si>
    <t>Al 31 de Diciembre de 2024</t>
  </si>
  <si>
    <t>Santa Patricia</t>
  </si>
  <si>
    <t>Comprobación de Patrimonios Tributarios al 31 de Diciembre 2024</t>
  </si>
  <si>
    <t>Al 01 de Enero de 2025</t>
  </si>
  <si>
    <t>Balance al 31 de Diciembre 2024</t>
  </si>
  <si>
    <t>Santa Patricia SpA</t>
  </si>
  <si>
    <t>Al cierre (31.12.2024) se registraron los siguientes movimientos:</t>
  </si>
  <si>
    <t>a) 500 un. del articulo A comprados en el mercado nacional por $15.000 durante el segundo semestre (31-08-2024)</t>
  </si>
  <si>
    <t>a) 100 un. del articulo A comprados en el mercado nacional por $14.500 durante el segundo semestre (30-09-2024)</t>
  </si>
  <si>
    <t>a) 310 un. del articulo B comprados en el mercado internacional por $15.000 durante en el segundo semestre (31-08-2024)</t>
  </si>
  <si>
    <t>Impuestos Registrados</t>
  </si>
  <si>
    <t>Impuesto a la Renta (gasto)</t>
  </si>
  <si>
    <t>Impuesto único del Art. 21 LIR (gasto)</t>
  </si>
  <si>
    <t>Impuestos diferidos (utilidad)</t>
  </si>
  <si>
    <t>Impuesto Corriente Provisionado (Registrado)</t>
  </si>
  <si>
    <t>Efecto de Impuestos Diferidos Registrados en Resultado</t>
  </si>
  <si>
    <t>4701-01</t>
  </si>
  <si>
    <t>IMPUESTO A LA RENTA</t>
  </si>
  <si>
    <t>4701-02</t>
  </si>
  <si>
    <t>IMPUESTOS DIFERIDOS</t>
  </si>
  <si>
    <t>IMPTO. RENTA POR PAGAR</t>
  </si>
  <si>
    <t>IMPUESTO DIFERIDO POR PAGAR</t>
  </si>
  <si>
    <t>IMPUESTO DIFERIDO POR COBRAR</t>
  </si>
  <si>
    <t>Impuesto Diferido por Cobrar</t>
  </si>
  <si>
    <t>Impuestos Diferidos por Pagar</t>
  </si>
  <si>
    <t>Prov. Impuesto a la Renta</t>
  </si>
  <si>
    <t>AÑO  TRIBUTARIO  2025</t>
  </si>
  <si>
    <t>Sueldos y otras rentas similares de fuente extranjera</t>
  </si>
  <si>
    <t>20% cuotas fondos de inversión adquiridas antes del 04.06.93, según art. 6 Transitorio Ley N° 19.247</t>
  </si>
  <si>
    <t>IDPC contribuyentes  o entidades sin vínculo directo o indirecto con propietarios afectos a IGC o IA, según art. 14 letra G) LIR</t>
  </si>
  <si>
    <t>Diferencia de IA por crédito indebido por IDPC o por crédito indebido del art. 41 A en caso de empresas acogidas al régimen del art. 14 letras A) y D) N° 3, según art. 74 N° 4 LIR</t>
  </si>
  <si>
    <t>Restitución crédito por gastos de capacitación excesivo, según  art. 6° Ley N° 20.326</t>
  </si>
  <si>
    <t>Reliquidación IGC por término de giro de empresa acogida al régimen del art. 14 letras A) y D) N° 3 y 8, según art. 38 bis N° 3 LIR</t>
  </si>
  <si>
    <t>c) PPM Voluntario, según art. 88 incs. 1° y 2° LIR</t>
  </si>
  <si>
    <t xml:space="preserve">d) Remanente del IEAM anotado en el código 829 del recuadro N° 8 </t>
  </si>
  <si>
    <t>-</t>
  </si>
  <si>
    <t>Crédito por desembolsos directos por trazabilidad (art. 60 quinquies Código Tributario)</t>
  </si>
  <si>
    <t>Retenciones efectuadas por instituciones autorizadas con tasa 15%, sobre los retiros de ahorro previsional, según art. 42 bis N° 3 incs. 2° y 3° LIR</t>
  </si>
  <si>
    <t>Retenciones por retiros de seguros de vida con ahorro y seguros dotales, y retenciones efectuadas sobre las rentas de capitales mobiliarios</t>
  </si>
  <si>
    <t>Retenciones por actividades mineras según el N° 6 del art. 74 LIR</t>
  </si>
  <si>
    <t>Crédito por sistemas solares térmicos, según Ley N° 20.365</t>
  </si>
  <si>
    <t>Deducción de impuesto por tasas rebajadas en virtud de convenios para evitar la doble tributación</t>
  </si>
  <si>
    <t>Crédito por la compra de viviendas nuevas adquiridas con créditos con garantía hipotecaria, según Ley N° 21.631</t>
  </si>
  <si>
    <t>Gastos por donaciones para fines sociales, según art. 1° bis Ley N° 19.885, y gasto por donaciones de bienes inmuebles en apoyo al plan de emergencia habitacional, art. 26 Ley N° 21.450</t>
  </si>
  <si>
    <t>Mayor valor devengado a declarar en el año tributario actual</t>
  </si>
  <si>
    <t>Otros aumentos del ejercicio</t>
  </si>
  <si>
    <t>Retención adicional sobre rentas del art. 42 N° 1 LIR con tasa del 3%, por reintegro del préstamo tasa 0%, según  art. 9 letra a) (art. primero) Ley N° 21.252 (retención a trabajadores dependientes) o art. 11 letra a) Ley N° 21.323</t>
  </si>
  <si>
    <t>RUT</t>
  </si>
  <si>
    <t>N°</t>
  </si>
  <si>
    <t>Actividad, profesión o giro del negocio</t>
  </si>
  <si>
    <t>Telefóno</t>
  </si>
  <si>
    <t>Correo electrónico</t>
  </si>
  <si>
    <t>D.L. N° 701 de 1974 (Fomento Forestal)</t>
  </si>
  <si>
    <t>Opción al régimen</t>
  </si>
  <si>
    <t>Instituciones art. 40 N°s. 2 y 4 LIR</t>
  </si>
  <si>
    <t>D.L. N° 600 de 1974 (E.I.E.)</t>
  </si>
  <si>
    <t>Asociación o cuentas en participación</t>
  </si>
  <si>
    <t>Retiro del régimen</t>
  </si>
  <si>
    <t>Imputación Dividendos</t>
  </si>
  <si>
    <t xml:space="preserve">                </t>
  </si>
  <si>
    <t>F 1847</t>
  </si>
  <si>
    <t>FOLIO</t>
  </si>
  <si>
    <t>Declaración Jurada sobre balance de 8 columnas y otros antecedentes.</t>
  </si>
  <si>
    <t>GET</t>
  </si>
  <si>
    <t>Sección A: Identificación del Declarante</t>
  </si>
  <si>
    <t>ROL ÚNICO TRIBUTARIO C27</t>
  </si>
  <si>
    <t xml:space="preserve">RAZON SOCIAL </t>
  </si>
  <si>
    <t>DOMICILIO POSTAL</t>
  </si>
  <si>
    <t>COMUNA</t>
  </si>
  <si>
    <t>CORREO ELECTRONICO</t>
  </si>
  <si>
    <t>TELÉFONO</t>
  </si>
  <si>
    <t>Sección B: Otros Antecedentes del declarante</t>
  </si>
  <si>
    <t>Actividad Económica Principal</t>
  </si>
  <si>
    <t>Entidad Supervisora directa</t>
  </si>
  <si>
    <t>Año Ajuste IRS 1° Aplicación</t>
  </si>
  <si>
    <t>Folio Balance</t>
  </si>
  <si>
    <t>Ajustes para determinar RLI</t>
  </si>
  <si>
    <t>N° Inicio</t>
  </si>
  <si>
    <t>N° Final</t>
  </si>
  <si>
    <t>C21</t>
  </si>
  <si>
    <t>C22</t>
  </si>
  <si>
    <t>C23</t>
  </si>
  <si>
    <t>C24</t>
  </si>
  <si>
    <t>C25</t>
  </si>
  <si>
    <t>C31</t>
  </si>
  <si>
    <t>NO APLICA</t>
  </si>
  <si>
    <t>Sección C: Detalle de las cuentas contenidas en el balance de 8 Columnas</t>
  </si>
  <si>
    <t>Id. Plan de Cuentas utilizado en registros contables</t>
  </si>
  <si>
    <t>Id. Cuenta según clasificador de cuentas</t>
  </si>
  <si>
    <t>Nombre de la Cuenta según registros contables</t>
  </si>
  <si>
    <t xml:space="preserve">Créditos </t>
  </si>
  <si>
    <t>Saldo Deudor</t>
  </si>
  <si>
    <t>Saldo Acreedor</t>
  </si>
  <si>
    <t>Pérdidas</t>
  </si>
  <si>
    <t>Ganancias</t>
  </si>
  <si>
    <t>Conceptos y/o Partidas que componen el Resultado Financiero</t>
  </si>
  <si>
    <t>Valor Tributario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</si>
  <si>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</si>
  <si>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</si>
  <si>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</si>
  <si>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</si>
  <si>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</si>
  <si>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</si>
  <si>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</si>
  <si>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</si>
  <si>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</si>
  <si>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</si>
  <si>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</si>
  <si>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</si>
  <si>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C28</t>
  </si>
  <si>
    <t>C29</t>
  </si>
  <si>
    <t>CUADRO RESUMEN DE LA DECLARACIÓN SECCIÓN C</t>
  </si>
  <si>
    <t>Total Valor Tributario</t>
  </si>
  <si>
    <t>Total de Casos Informados</t>
  </si>
  <si>
    <t>Total Débitos</t>
  </si>
  <si>
    <t xml:space="preserve">Total Créditos </t>
  </si>
  <si>
    <t>Total Saldo Deudor</t>
  </si>
  <si>
    <t>Total Saldo Acreedor</t>
  </si>
  <si>
    <t>Total Activo</t>
  </si>
  <si>
    <t>Total Pasivo</t>
  </si>
  <si>
    <t>Total Pérdidas</t>
  </si>
  <si>
    <t>Total Ganancias</t>
  </si>
  <si>
    <t>Resultado según Balance</t>
  </si>
  <si>
    <t>Balance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</si>
  <si>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</si>
  <si>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</si>
  <si>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</si>
  <si>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</si>
  <si>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</si>
  <si>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</si>
  <si>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</si>
  <si>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</si>
  <si>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</si>
  <si>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C30</t>
  </si>
  <si>
    <t>C26</t>
  </si>
  <si>
    <t>DECLARO BAJO JURAMENTO QUE LOS DATOS CONTENIDOS EN EL PRESENTE DOCUMENTO SON LA EXPRESIÓN FIEL DE LA VERDAD, POR LO QUE ASUMO LA RESPONSABILIDAD CORRESPONDIENTE.</t>
  </si>
  <si>
    <t>RUT REPRESENTANTE LEGAL</t>
  </si>
  <si>
    <t>Lista 1</t>
  </si>
  <si>
    <t xml:space="preserve">Recuadro N°2 Base Imponible de Primera Categoria </t>
  </si>
  <si>
    <t xml:space="preserve">628 Ingresos del Giro Percibidos o Devengados </t>
  </si>
  <si>
    <t>851 Rentas de Fuente Extranjera</t>
  </si>
  <si>
    <t>629 Intereses Percibidos o Devengados</t>
  </si>
  <si>
    <t>651 Otros Ingresos Percibidos o Devengados</t>
  </si>
  <si>
    <t xml:space="preserve">630 Costo Directo de los Bienes y Servicios </t>
  </si>
  <si>
    <t>631 Remuneraciones</t>
  </si>
  <si>
    <t>632 Depreciación Financiera del ejercicio</t>
  </si>
  <si>
    <t>633 Intereses Pagados o Adeudados</t>
  </si>
  <si>
    <t xml:space="preserve">966 Gasto por  Donaciones </t>
  </si>
  <si>
    <t>967 Otros Gastos Financieros</t>
  </si>
  <si>
    <t>852 Gastos por Inversión en Investigación y Desarrollo certificados por Corfo</t>
  </si>
  <si>
    <t>897 Gastos por Inversión en Investigación y Desarrollo no certificados por Corfo</t>
  </si>
  <si>
    <t>853 Costos y  Gastos necesarios para producir las Rentas de Fuente Extranjera</t>
  </si>
  <si>
    <t>941 Gastos Responsabilidad Social</t>
  </si>
  <si>
    <t>968 Gasto por Impuesto a la Renta e Impuesto Diferido</t>
  </si>
  <si>
    <t>969 Gasto por adquisición en Supermercados y negocios similares</t>
  </si>
  <si>
    <t>635 Otros Gastos Deducidos de los Ingresos Brutos</t>
  </si>
  <si>
    <t>Ingresos del Giro Percibidos o Devengados</t>
  </si>
  <si>
    <t>Intereses Percibidos o Devengados</t>
  </si>
  <si>
    <t>Costo Directo de los Bienes y Servicios</t>
  </si>
  <si>
    <t>Remuneraciones</t>
  </si>
  <si>
    <t>Depreciación Financiera del ejercicio</t>
  </si>
  <si>
    <t>Intereses Pagados o Adeudados</t>
  </si>
  <si>
    <t>Otros Gastos Deducidos de los Ingresos Brutos</t>
  </si>
  <si>
    <t>Otros Ingresos Percibidos o Devengados</t>
  </si>
  <si>
    <t>Rentas de Fuente Extranjera</t>
  </si>
  <si>
    <t>Gastos por Inversión en Investigación y Desarrollo</t>
  </si>
  <si>
    <t>Costos y  Gastos necesarios para producir las Rentas de fuente extranjeras</t>
  </si>
  <si>
    <t>Gastos por Inversión en Investigación y Desarrollo no certificados por Corfo</t>
  </si>
  <si>
    <t>Gastos Responsabilidad Social</t>
  </si>
  <si>
    <t>Gasto por  Donaciones</t>
  </si>
  <si>
    <t>Gastos Financieros</t>
  </si>
  <si>
    <t>Gasto por Impuesto a la Renta e Impuesto Diferido</t>
  </si>
  <si>
    <t>Gasto por adquisición en Supermercados y negocios si</t>
  </si>
  <si>
    <t>gerardo arturo escudero toledo</t>
  </si>
  <si>
    <t>F1926</t>
  </si>
  <si>
    <t>Declaración Jurada anual sobre Base Imponible de Primera Categoría y Datos Contables Balance</t>
  </si>
  <si>
    <t>SECCIÓN A: IDENTIFICACIÓN DEL DECLARANTE</t>
  </si>
  <si>
    <t>ROL ÚNICO TRIBUTARIO   C1</t>
  </si>
  <si>
    <t>NOMBRE O RAZÓN SOCIAL</t>
  </si>
  <si>
    <t>Folio Renta Líquida Imponible o Pérdida Tributaria</t>
  </si>
  <si>
    <t>CORREO ELECTRÓNICO</t>
  </si>
  <si>
    <t>SECCIÓN B:  DETERMINACIÓN DE LA BASE IMPONIBLE DE PRIMERA CATEGORÍA</t>
  </si>
  <si>
    <t>Conceptos y/o Partidas que componen la RLI</t>
  </si>
  <si>
    <t>Descripción del ajuste practicado</t>
  </si>
  <si>
    <t>Monto del ajuste</t>
  </si>
  <si>
    <t>Tipo de ajuste</t>
  </si>
  <si>
    <t>5.01.05.05</t>
  </si>
  <si>
    <t>5.01.05.01</t>
  </si>
  <si>
    <t>5.03.04.98</t>
  </si>
  <si>
    <t>5.01.01.98</t>
  </si>
  <si>
    <t>5.01.15.01</t>
  </si>
  <si>
    <t>5.01.05.06</t>
  </si>
  <si>
    <t xml:space="preserve">SECCIÓN C: AJUSTES AL PATRIMONIO FINANCIERO </t>
  </si>
  <si>
    <t xml:space="preserve"> Id. Cod. Partida</t>
  </si>
  <si>
    <t>Id. Plan de cuentas utilizado en registros contables</t>
  </si>
  <si>
    <t>Nombre de la cuenta según registros contables</t>
  </si>
  <si>
    <r>
      <t>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</si>
  <si>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t>Monto ajuste del ejercicio que afecta Patrimonio Financiero</t>
  </si>
  <si>
    <t>Saldo deudor</t>
  </si>
  <si>
    <t>Saldo acreedor</t>
  </si>
  <si>
    <t xml:space="preserve">SECCIÓN D: CUADRO RESUMEN </t>
  </si>
  <si>
    <t>TOTAL SECCION B</t>
  </si>
  <si>
    <t>TOTAL SECCION C</t>
  </si>
  <si>
    <t>Total ajustes en la determinación de la base imponible de primera categoría</t>
  </si>
  <si>
    <r>
      <t>Total monto ajuste IFRS 1</t>
    </r>
    <r>
      <rPr>
        <vertAlign val="superscript"/>
        <sz val="8"/>
        <rFont val="Arial"/>
        <family val="2"/>
      </rPr>
      <t>era</t>
    </r>
    <r>
      <rPr>
        <sz val="8"/>
        <rFont val="Arial"/>
        <family val="2"/>
      </rPr>
      <t xml:space="preserve"> aplicación a Patrimonio Financiero</t>
    </r>
  </si>
  <si>
    <t xml:space="preserve">Total monto ajuste del ejercicio a Patrimonio Financiero </t>
  </si>
  <si>
    <t>Resultado Financiero 
 [9]</t>
  </si>
  <si>
    <t>Total Agregados
 [1]</t>
  </si>
  <si>
    <t>Total Deducciones 
[2]</t>
  </si>
  <si>
    <t>Deducción Beneficio 
14 E LIR 
 [4]</t>
  </si>
  <si>
    <r>
      <t xml:space="preserve"> Rentas e incremento Absorbidos por la PT 
 [</t>
    </r>
    <r>
      <rPr>
        <sz val="8"/>
        <rFont val="Arial"/>
        <family val="2"/>
      </rPr>
      <t>6]</t>
    </r>
  </si>
  <si>
    <t>Renta Líquida o Pérdida Tributaria</t>
  </si>
  <si>
    <t>C27</t>
  </si>
  <si>
    <t>Declaración Jurada anual sobre retiros, remesas y/o dividendos distribuidos,  o cantidades distribuidas a cualquier título  y créditos correspondientes, efectuados por contribuyentes sujetos al régimen de la letra A) y al número 3 de la letra D) del artículo 14 de la LIR,  y sobre saldo de retiros en exceso pendientes de imputación.</t>
  </si>
  <si>
    <t>F 1948</t>
  </si>
  <si>
    <t>Sección A: IDENTIFICACIÓN DEL DECLARANTE</t>
  </si>
  <si>
    <t>ROL ÚNICO TRIBUTARIO</t>
  </si>
  <si>
    <t xml:space="preserve">DOMICILIO </t>
  </si>
  <si>
    <t xml:space="preserve">CORREO ELECTRÓNICO </t>
  </si>
  <si>
    <t xml:space="preserve">Sección B: </t>
  </si>
  <si>
    <t>ANTECEDENTES DE LOS INFORMADOS (Receptor de los retiros, remesas o dividendos. Persona natural o jurídica)</t>
  </si>
  <si>
    <t>Fecha del retiro, remesa y/o dividendo distribuido</t>
  </si>
  <si>
    <t>RUT del Pleno Propietario  o Usufructuario  receptor del retiro, remesa y/o dividendo distribuido</t>
  </si>
  <si>
    <t>Usufructuario o Nudo Propietario de la acción o derecho social</t>
  </si>
  <si>
    <t>Cantidad de acciones al 31/12</t>
  </si>
  <si>
    <t>MONTOS DE RETIROS, REMESAS O DIVIDENDOS REAJUSTADOS ($)</t>
  </si>
  <si>
    <t>CRÉDITOS PARA IMPUESTO GLOBAL COMPLEMENTARIO O ADICIONAL</t>
  </si>
  <si>
    <t>Devolución de capital Art.17 N° 7 LIR.</t>
  </si>
  <si>
    <t>Número de Certificado</t>
  </si>
  <si>
    <t>Afectos a los Impuestos Global Complementario y/o Impuesto Adicional</t>
  </si>
  <si>
    <t>Rentas Exentas e Ingresos No Constitutivos de Renta (REX)</t>
  </si>
  <si>
    <t>Acumulados a Contar del 01.01.2017</t>
  </si>
  <si>
    <t>Acumulados Hasta el 31.12.2016</t>
  </si>
  <si>
    <t>Crédito por impuesto tasa adicional, Ex. Art. 21  LIR.</t>
  </si>
  <si>
    <t>Rentas Con Tributación Cumplida</t>
  </si>
  <si>
    <t xml:space="preserve">Rentas Exentas </t>
  </si>
  <si>
    <t>Ingresos No Constitutivos de  Renta</t>
  </si>
  <si>
    <t>Asociados a Rentas Afectas</t>
  </si>
  <si>
    <r>
      <t>Asociados a Rentas Exentas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(artículo 11, Ley 18.401)</t>
    </r>
  </si>
  <si>
    <r>
      <rPr>
        <sz val="11"/>
        <color theme="1"/>
        <rFont val="Calibri"/>
        <family val="2"/>
      </rPr>
      <t>Crédito por IPE</t>
    </r>
    <r>
      <rPr>
        <sz val="11"/>
        <color rgb="FFFF0000"/>
        <rFont val="Calibri"/>
        <family val="2"/>
      </rPr>
      <t xml:space="preserve"> </t>
    </r>
  </si>
  <si>
    <t xml:space="preserve">Crédito por IPE </t>
  </si>
  <si>
    <t>Rentas provenientes del registro RAP y Diferencia Inicial de sociedad acogida al ex Art. 14 TER A) LIR</t>
  </si>
  <si>
    <t>Otras rentas percibidas Sin Prioridad en su orden de imputación</t>
  </si>
  <si>
    <t>Exceso Distribuciones Desproporcionadas 
(N°9 Art.14 A)</t>
  </si>
  <si>
    <t>Utilidades afectadas con impuesto sustitutivo al FUT (ISFUT) Ley N°20.780</t>
  </si>
  <si>
    <t>Rentas generadas hasta el 31.12.1983 y/o utilidades afectadas con impuesto sustitutivo al FUT (ISFUT) LEY N°21.210</t>
  </si>
  <si>
    <t>Rentas Exentas de Impuesto Global Complementario (IGC) (Artículo 11, Ley 18.401), Afectas a Impuesto Adicional</t>
  </si>
  <si>
    <t>Rentas Exentas de Impuesto Global Complementario (IGC) y/o Impuesto Adicional (IA)</t>
  </si>
  <si>
    <t>No Sujetos a Restitución generados Hasta el 31.12.2019</t>
  </si>
  <si>
    <t>No Sujetos a Restitución generados a contar del 01.01.2020</t>
  </si>
  <si>
    <t>Sujetos a Restitución</t>
  </si>
  <si>
    <t>Sin derecho a devolución</t>
  </si>
  <si>
    <t>Con derecho a devolución</t>
  </si>
  <si>
    <t>GERARDO ARTURO ESCUDERO TOLEDO</t>
  </si>
  <si>
    <t>Con crédito por IDPC generados a contar del 01.01.2017</t>
  </si>
  <si>
    <t>Con crédito por IDPC acumulados  hasta el 31.12.2016</t>
  </si>
  <si>
    <t>Con  derecho a crédito por pago de IDPC voluntario</t>
  </si>
  <si>
    <t>Sin derecho a crédito</t>
  </si>
  <si>
    <t>C32</t>
  </si>
  <si>
    <t>C33</t>
  </si>
  <si>
    <t xml:space="preserve">Sección C: </t>
  </si>
  <si>
    <t>ANTECEDENTES DE RETIROS EN EXCESO (Detalle de saldos pendientes de imputación)</t>
  </si>
  <si>
    <t>RUT del beneficiario del retiro (titular o cesionario)</t>
  </si>
  <si>
    <t xml:space="preserve">Montos de retiros en exceso, reajustados ($)
</t>
  </si>
  <si>
    <t>C34</t>
  </si>
  <si>
    <t>C35</t>
  </si>
  <si>
    <t>CUADRO RESUMEN FINAL DE LA DECLARACION</t>
  </si>
  <si>
    <t xml:space="preserve">Total de casos Informados </t>
  </si>
  <si>
    <t>Exentos de impuesto global complementario (IGC) y/o impuesto adicional (IA)</t>
  </si>
  <si>
    <t>Asociados a Rentas Exentas (artículo 11, Ley 18.401)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</si>
  <si>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</si>
  <si>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</si>
  <si>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</si>
  <si>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</si>
  <si>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</si>
  <si>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</si>
  <si>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</si>
  <si>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</si>
  <si>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</si>
  <si>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</si>
  <si>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</si>
  <si>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</si>
  <si>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</si>
  <si>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</si>
  <si>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</si>
  <si>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</si>
  <si>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</si>
  <si>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</si>
  <si>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</si>
  <si>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</si>
  <si>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</si>
  <si>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</si>
  <si>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</si>
  <si>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</si>
  <si>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</si>
  <si>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C61</t>
  </si>
  <si>
    <t>C62</t>
  </si>
  <si>
    <t>C63</t>
  </si>
  <si>
    <t>C64</t>
  </si>
  <si>
    <t>C65</t>
  </si>
  <si>
    <t>C66</t>
  </si>
  <si>
    <t>DECLARO BAJO JURAMENTO QUE LOS DATOS CONTENIDOS EN EL PRESENTE DOCUMENTO SON LA EXPRESION FIEL DE LA VERDAD, POR LO QUE ASUMO LA RESPONSABILIDAD CORRESPONDIENTE</t>
  </si>
  <si>
    <t xml:space="preserve"> RUT DEL RESPONSABLE DE LA CONFECCIÓN DEL REGISTRO</t>
  </si>
  <si>
    <t>100-9</t>
  </si>
  <si>
    <t>5.01.03.02</t>
  </si>
  <si>
    <t>5.01.12.01</t>
  </si>
  <si>
    <t>5.03.05.13</t>
  </si>
  <si>
    <t>5.01.07.98</t>
  </si>
  <si>
    <t>5.01.04.01</t>
  </si>
  <si>
    <t>5.01.08.99</t>
  </si>
  <si>
    <t>5.01.12.06</t>
  </si>
  <si>
    <t>5.03.04.99</t>
  </si>
  <si>
    <t>5.01.07.06</t>
  </si>
  <si>
    <t>1101-02</t>
  </si>
  <si>
    <t>1104-01</t>
  </si>
  <si>
    <t>1104-02</t>
  </si>
  <si>
    <t>1106-01</t>
  </si>
  <si>
    <t>1107-01</t>
  </si>
  <si>
    <t>1107-02</t>
  </si>
  <si>
    <t>1201-01</t>
  </si>
  <si>
    <t>1201-02</t>
  </si>
  <si>
    <t>1201-03</t>
  </si>
  <si>
    <t>1201-04</t>
  </si>
  <si>
    <t>1201-05</t>
  </si>
  <si>
    <t>1201-12</t>
  </si>
  <si>
    <t>1201-13</t>
  </si>
  <si>
    <t>1201-14</t>
  </si>
  <si>
    <t>1201-15</t>
  </si>
  <si>
    <t>1202-01</t>
  </si>
  <si>
    <t>1202-11</t>
  </si>
  <si>
    <t>1203-01</t>
  </si>
  <si>
    <t>1204-01</t>
  </si>
  <si>
    <t>2101-01</t>
  </si>
  <si>
    <t>2102-01</t>
  </si>
  <si>
    <t>2103-01</t>
  </si>
  <si>
    <t>2103-05</t>
  </si>
  <si>
    <t>2202-01</t>
  </si>
  <si>
    <t>2301-01</t>
  </si>
  <si>
    <t>2302-02</t>
  </si>
  <si>
    <t>2303-03</t>
  </si>
  <si>
    <t>4101-01</t>
  </si>
  <si>
    <t>4202-05</t>
  </si>
  <si>
    <t>4202-11</t>
  </si>
  <si>
    <t>4202-20</t>
  </si>
  <si>
    <t>4203-01</t>
  </si>
  <si>
    <t>4203-07</t>
  </si>
  <si>
    <t>4301-01</t>
  </si>
  <si>
    <t>4401-01</t>
  </si>
  <si>
    <t>5101-01</t>
  </si>
  <si>
    <t>5201-03</t>
  </si>
  <si>
    <t>Activos</t>
  </si>
  <si>
    <t>Prov. de Incobrables</t>
  </si>
  <si>
    <t>Pasivos</t>
  </si>
  <si>
    <t>Base</t>
  </si>
  <si>
    <t>Neto</t>
  </si>
  <si>
    <t>Impuesto</t>
  </si>
  <si>
    <t>Base neta</t>
  </si>
  <si>
    <t>Resultado Tributario</t>
  </si>
  <si>
    <t>Resultado contable según balance</t>
  </si>
  <si>
    <t>Total Impuesto Registrado</t>
  </si>
  <si>
    <t>Resultado contable antes de Impuesto</t>
  </si>
  <si>
    <t>Impuesto Teórico</t>
  </si>
  <si>
    <t>Impuesto registrado:</t>
  </si>
  <si>
    <t>Impuesto registrado</t>
  </si>
  <si>
    <t>Impuesto a registrar por Impuesto corriente</t>
  </si>
  <si>
    <t>Impuesto a registrar por Impuesto diferido</t>
  </si>
  <si>
    <t>Total Impuesto</t>
  </si>
  <si>
    <t>Diferencia a conciliar</t>
  </si>
  <si>
    <t>Diferencias Permanentes</t>
  </si>
  <si>
    <t>Bases</t>
  </si>
  <si>
    <t>Mermas</t>
  </si>
  <si>
    <t>C.M. Valor Tributario de Inversiones</t>
  </si>
  <si>
    <t>Multas, Reajustes e Intereses Fiscales reajustados</t>
  </si>
  <si>
    <t>Resultado en empresa relacionada</t>
  </si>
  <si>
    <t>Perdida derechos sociales</t>
  </si>
  <si>
    <t>Total Impuesto diferencias permanentes</t>
  </si>
  <si>
    <t>Otras Conciliaciones</t>
  </si>
  <si>
    <t>Impuesto artículo 21 LIR</t>
  </si>
  <si>
    <t>Diferencia impto Diferido año actual (CC)</t>
  </si>
  <si>
    <t>Diferencia impto Diferido año anterior</t>
  </si>
  <si>
    <t>Diferencia impto Renta producto de Fiscalizaciones</t>
  </si>
  <si>
    <t>Diferencia impto Renta Año Anterior (Provisión vs F22)</t>
  </si>
  <si>
    <t>Efecto de cambio de tasa legal (Movimiento Imptos Diferidos)</t>
  </si>
  <si>
    <t>Castigo Créditos Tributarios</t>
  </si>
  <si>
    <t>Diferencia Tasa PPUA Permanente</t>
  </si>
  <si>
    <t>CM PPM / Devoluciones</t>
  </si>
  <si>
    <t>Diferencias Sin Explicar</t>
  </si>
  <si>
    <t>Total Otras Conciliaciones de Impuesto</t>
  </si>
  <si>
    <t>Diferencia sin explicar</t>
  </si>
  <si>
    <t>Explicación porcentual</t>
  </si>
  <si>
    <t>Tasa efectiva</t>
  </si>
  <si>
    <t>Impuestos No Contabilizados</t>
  </si>
  <si>
    <t>Gastos rechazados</t>
  </si>
  <si>
    <t>Diferencias de Impuestos Años Anteriores</t>
  </si>
  <si>
    <t>Efecto Tasa de Impuesto Otra Jurisdicción</t>
  </si>
  <si>
    <t>Otros</t>
  </si>
  <si>
    <t>Diferencias permanentes</t>
  </si>
  <si>
    <t>Diferencias sin Explicar</t>
  </si>
  <si>
    <t>Tasa legal de Impuestos</t>
  </si>
  <si>
    <t>Tasa Efectiva de Impuestos al 31 de Diciembre 2024</t>
  </si>
  <si>
    <t>Impuestos Diferidos</t>
  </si>
  <si>
    <t>letra d) del número 3 del articulo 41 (LIR).</t>
  </si>
  <si>
    <t>Utilidad en Empresa Relacionada (VPP)</t>
  </si>
  <si>
    <t>Capital Propio Tributario (Metodo del activo)</t>
  </si>
  <si>
    <t>REX (Negativo)</t>
  </si>
  <si>
    <t>Rentas Exentas de Impuesto (+)</t>
  </si>
  <si>
    <r>
      <rPr>
        <b/>
        <sz val="9"/>
        <color theme="1" tint="0.14999847407452621"/>
        <rFont val="Arial"/>
        <family val="2"/>
      </rPr>
      <t>RECUADRO N° 0</t>
    </r>
    <r>
      <rPr>
        <sz val="9"/>
        <color theme="1" tint="0.14999847407452621"/>
        <rFont val="Arial"/>
        <family val="2"/>
      </rPr>
      <t>: INFORMACIÓN BASE</t>
    </r>
  </si>
  <si>
    <t>INFORMACIÓN PERSONAL</t>
  </si>
  <si>
    <t>Nombre</t>
  </si>
  <si>
    <t>Domicilio</t>
  </si>
  <si>
    <t>SELECCIONE LAS FRANQUICIAS TRIBUTARIAS A LAS QUE ESTÁ ACOGIDO</t>
  </si>
  <si>
    <t>Leyes N°s 18.392 o 19.149(Navarino y Primavera)</t>
  </si>
  <si>
    <t>Ley N° 19.709(Tocopilla)</t>
  </si>
  <si>
    <t>D.S. N° 341 de 2004, del Min. de Hacienda (Zona Franca)</t>
  </si>
  <si>
    <t>Régimen de tributación</t>
  </si>
  <si>
    <t>Régimen contabilidad agrícola simplificada según D.S. N° 344 de 2004, del Min. de Hacienda</t>
  </si>
  <si>
    <r>
      <rPr>
        <b/>
        <sz val="9"/>
        <color theme="1" tint="0.14999847407452621"/>
        <rFont val="Arial"/>
        <family val="2"/>
      </rPr>
      <t>RECUADRO N° 1</t>
    </r>
    <r>
      <rPr>
        <sz val="9"/>
        <color theme="1" tint="0.14999847407452621"/>
        <rFont val="Arial"/>
        <family val="2"/>
      </rPr>
      <t>:  HONORARIOS</t>
    </r>
  </si>
  <si>
    <t>Rentas de 2ª Categoría</t>
  </si>
  <si>
    <t>Renta actualizada</t>
  </si>
  <si>
    <t>Impuesto retenido actualizado</t>
  </si>
  <si>
    <t>Honorarios anuales con retención</t>
  </si>
  <si>
    <t>+</t>
  </si>
  <si>
    <t>Honorarios anuales sin retención</t>
  </si>
  <si>
    <t>Honorarios líquidos percibidos de fuente extranjera</t>
  </si>
  <si>
    <t>Incremento por impuestos soportados en el extranjero</t>
  </si>
  <si>
    <t>Total ingresos brutos</t>
  </si>
  <si>
    <t>=</t>
  </si>
  <si>
    <t>Participación en sociedades de profesionales de 2ª Categoría</t>
  </si>
  <si>
    <t>Monto ahorro previsional, según art. 42 bis inc. 1° LIR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</si>
  <si>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</si>
  <si>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</si>
  <si>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</si>
  <si>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honorarios</t>
  </si>
  <si>
    <t>Total remuneraciones directores S.A.</t>
  </si>
  <si>
    <t>Total rentas y retenciones</t>
  </si>
  <si>
    <t>Participaciones en ingresos brutos sociedades de profesionales de 2ª Categoría</t>
  </si>
  <si>
    <r>
      <rPr>
        <b/>
        <sz val="9"/>
        <color rgb="FF000000"/>
        <rFont val="Arial"/>
      </rPr>
      <t>RECUADRO N° 2</t>
    </r>
    <r>
      <rPr>
        <sz val="9"/>
        <color rgb="FF000000"/>
        <rFont val="Arial"/>
      </rPr>
      <t>: DETERMINACIÓN MAYOR O MENOR VALOR OBTENIDO POR PERSONAS NATURALES EN LAS ENAJENACIONES DE BIENES RAÍCES, NO ASIGNADOS A SU EMPRESA INDIVIDUAL</t>
    </r>
  </si>
  <si>
    <t>Conceptos</t>
  </si>
  <si>
    <t>Según art. 17 N°8 letra b) de la LIR</t>
  </si>
  <si>
    <t>Enajenaciones a partes relacionadas</t>
  </si>
  <si>
    <t>Otras enajenaciones afectas</t>
  </si>
  <si>
    <t>Precios de enajenaciones del conjunto de los bienes raíces</t>
  </si>
  <si>
    <r>
      <rPr>
        <u/>
        <sz val="8"/>
        <color rgb="FF000000"/>
        <rFont val="Arial"/>
      </rPr>
      <t>Menos:</t>
    </r>
    <r>
      <rPr>
        <sz val="8"/>
        <color rgb="FF000000"/>
        <rFont val="Arial"/>
      </rPr>
      <t xml:space="preserve"> valor de adquisición de los bienes raíces reajustados</t>
    </r>
  </si>
  <si>
    <r>
      <rPr>
        <u/>
        <sz val="8"/>
        <color rgb="FF000000"/>
        <rFont val="Arial"/>
      </rPr>
      <t>Menos:</t>
    </r>
    <r>
      <rPr>
        <sz val="8"/>
        <color rgb="FF000000"/>
        <rFont val="Arial"/>
      </rPr>
      <t xml:space="preserve"> mejoras que hayan aumentado el valor de los bienes raíces reajustadas</t>
    </r>
  </si>
  <si>
    <t>Mayor o menor valor percibido o devengado</t>
  </si>
  <si>
    <r>
      <rPr>
        <u/>
        <sz val="8"/>
        <color rgb="FF000000"/>
        <rFont val="Arial"/>
      </rPr>
      <t>Menos:</t>
    </r>
    <r>
      <rPr>
        <sz val="8"/>
        <color rgb="FF000000"/>
        <rFont val="Arial"/>
      </rPr>
      <t xml:space="preserve"> ingreso no renta equivalente a 8.000 UF o saldo del ejercicio anterior</t>
    </r>
  </si>
  <si>
    <t>Mayor valor percibido o devengado afecto a impuesto</t>
  </si>
  <si>
    <t>Saldo de ingreso no renta a utilizar en los ejercicios siguientes</t>
  </si>
  <si>
    <t>Mayor valor percibido en enajenaciones efectuadas en el ejercicio</t>
  </si>
  <si>
    <t>Mayor valor devengado y no percibido a declarar en los años tributarios siguientes</t>
  </si>
  <si>
    <t>Mayor valor percibido en el ejercicio por enajenaciones efectuadas en el ejercicio anterior</t>
  </si>
  <si>
    <t xml:space="preserve">Régimen de tributación </t>
  </si>
  <si>
    <t>Mayor valor percibido según códigos 1099, 1114, o devengado según código1987 afectos al IGC o IA, trasladar a códigos 1891; según código 1988 afecto a IDPC e IGC o IA a trasladar a código 1895 o 1912, y a código 1891, según corresponda</t>
  </si>
  <si>
    <t>Mayor valor devengado según código 1847 anterior afecto a IGC a reliquidar, según instrucciones código 1033</t>
  </si>
  <si>
    <t>Mayor valor percibido según códigos 1099 y 1114 anteriores afecto al impuesto único y sustitutivo con tasa 10%, a trasladar a código 1043</t>
  </si>
  <si>
    <r>
      <rPr>
        <b/>
        <sz val="9"/>
        <rFont val="Arial"/>
        <family val="2"/>
      </rPr>
      <t>RECUADRO N° 3</t>
    </r>
    <r>
      <rPr>
        <sz val="9"/>
        <rFont val="Arial"/>
        <family val="2"/>
      </rPr>
      <t>: DATOS SOBRE INSTRUMENTOS DE AHORRO ACOGIDOS AL EX ART. 57 BIS LIR (ART. 3° TRANSITORIO NUMERAL VI) LEY N° 20.780)</t>
    </r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</si>
  <si>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</si>
  <si>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</si>
  <si>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</si>
  <si>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</si>
  <si>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</si>
  <si>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</si>
  <si>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r>
      <rPr>
        <b/>
        <sz val="9"/>
        <rFont val="Arial"/>
        <family val="2"/>
      </rPr>
      <t>RECUADRO N° 4</t>
    </r>
    <r>
      <rPr>
        <sz val="9"/>
        <rFont val="Arial"/>
        <family val="2"/>
      </rPr>
      <t>: ENAJENACIÓN DE ACCIONES, DERECHOS SOCIALES, CUOTAS DE FONDOS MUTUOS Y/O DE INVERSIÓN</t>
    </r>
  </si>
  <si>
    <t>ENAJENACIÓN DE ACCIONES</t>
  </si>
  <si>
    <t>Régimen  tributario de la LIR</t>
  </si>
  <si>
    <t>Mayor o menor valor determinado</t>
  </si>
  <si>
    <t>IGC o IA sobre rentas percibidas, según código 1869</t>
  </si>
  <si>
    <t>Opción a reliquidar el IGC sobre renta devengada, según código 1033</t>
  </si>
  <si>
    <t>ENAJENACIÓN DE DERECHOS SOCIALES</t>
  </si>
  <si>
    <t>ENAJENACIÓN O RESCATE DE CUOTAS DE FONDOS MUTUOS Y/O FONDOS DE INVERSIÓN</t>
  </si>
  <si>
    <t>ENAJENACIÓN O RESCATE DE INSTRUMENTOS SEGÚN ART. 107 LIR</t>
  </si>
  <si>
    <t>Instrumentos enajenados o rescatados</t>
  </si>
  <si>
    <t>Mayor  o menor  valor determinado</t>
  </si>
  <si>
    <t>Acciones</t>
  </si>
  <si>
    <t>Cuotas de fondos mutuos y/o fondos de inversión</t>
  </si>
  <si>
    <t>Determinación del resultado</t>
  </si>
  <si>
    <t>Resultado neto de las operaciones del ejercicio</t>
  </si>
  <si>
    <t>Pérdida de arrastre del ejercicio anterior actualizada</t>
  </si>
  <si>
    <t>Base imponible o pérdida del ejercicio</t>
  </si>
  <si>
    <r>
      <rPr>
        <b/>
        <sz val="9"/>
        <rFont val="Arial"/>
        <family val="2"/>
      </rPr>
      <t>RECUADRO N°5</t>
    </r>
    <r>
      <rPr>
        <sz val="9"/>
        <rFont val="Arial"/>
        <family val="2"/>
      </rPr>
      <t>: CRÉDITO POR INGRESO DIFERIDO PROPIETARIOS DE EMPRESAS RÉGIMEN TRANSPARENCIA TRIBUTARIA, ART. 14 LETRA D) N°8 LIR</t>
    </r>
  </si>
  <si>
    <t>Remanente ejercicio anterior</t>
  </si>
  <si>
    <t>Crédito recibido en el ejercicio</t>
  </si>
  <si>
    <t>Crédito imputado en el ejercicio</t>
  </si>
  <si>
    <t>Remanente para ejercicio siguiente</t>
  </si>
  <si>
    <r>
      <rPr>
        <b/>
        <sz val="9"/>
        <rFont val="Arial"/>
        <family val="2"/>
      </rPr>
      <t>RECUADRO N° 6</t>
    </r>
    <r>
      <rPr>
        <sz val="9"/>
        <rFont val="Arial"/>
        <family val="2"/>
      </rPr>
      <t>: DATOS INFORMATIVOS</t>
    </r>
  </si>
  <si>
    <t>OPERACIONES INTERNACIONALES</t>
  </si>
  <si>
    <t>Préstamos efectuados a propietarios, socios o accionistas en el ejercicio</t>
  </si>
  <si>
    <t>Total de cantidades adeudadas, pagadas, abonadas en cuenta o puestas a disposición de relacionados en el exterior (arts. 31 inc. 3° y 59 LIR)</t>
  </si>
  <si>
    <t>Cantidades adeudadas, pagadas, abonadas en cuenta o puestas a disposición de relacionados en el exterior, cuyo IA no ha sido enterado (arts. 31 inc.  3° y 59 LIR)</t>
  </si>
  <si>
    <t>Total pasivos contraídos en Chile</t>
  </si>
  <si>
    <t>Beneficio antes de gastos financieros (EBITDA)</t>
  </si>
  <si>
    <t>Renta imponible extranjera (art. 41 A  N° 3 LIR)</t>
  </si>
  <si>
    <t>DATOS DE BALANCE</t>
  </si>
  <si>
    <t>Total del activo</t>
  </si>
  <si>
    <t>Bienes adquiridos contrato leasing</t>
  </si>
  <si>
    <t>Total del pasivo</t>
  </si>
  <si>
    <t>Activo inmovilizado</t>
  </si>
  <si>
    <t>Saldo de caja (sólo dinero en efectivo y documentos al día, según arqueo)</t>
  </si>
  <si>
    <t>Activo gasto diferido goodwill tributario</t>
  </si>
  <si>
    <t>Capital efectivo</t>
  </si>
  <si>
    <t>Activo intangible goodwill tributario (Ley N° 20.780)</t>
  </si>
  <si>
    <t>Saldo cuenta corriente bancaria según, conciliación</t>
  </si>
  <si>
    <t>Patrimonio financiero</t>
  </si>
  <si>
    <t>Existencia final</t>
  </si>
  <si>
    <t>OTROS ANTECEDENTES</t>
  </si>
  <si>
    <t xml:space="preserve">Utilidades financieras capitalizadas </t>
  </si>
  <si>
    <t>Gastos adeudados o pagados por cuotas de bienes en leasing</t>
  </si>
  <si>
    <t>Monto del capital  directa o indirectamente financiado por partes relacionadas</t>
  </si>
  <si>
    <t>TEX</t>
  </si>
  <si>
    <t xml:space="preserve">Retiros, remesas o distribuciones afectos a IGC o IA, no Imputados a los RTRE 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</si>
  <si>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</si>
  <si>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 Ley N° 21.305)</t>
  </si>
  <si>
    <t>Depreciación normal vehículos eléctricos o híbridos con recarga eléctrica exterior u otros calificados como cero emisiones por resolución fundada del Ministerio de Energía (art. 8 Ley N° 21.305)</t>
  </si>
  <si>
    <t>SALDOS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</si>
  <si>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</si>
  <si>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</si>
  <si>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</si>
  <si>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</si>
  <si>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</si>
  <si>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</si>
  <si>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CUENTAS EN PARTICIPACIÓN Y DEMÁS ENCARGOS FIDUCIARIOS</t>
  </si>
  <si>
    <t xml:space="preserve">Saldo o aporte inicial del ejercicio de la asociación o cuentas en participación o del encargo fiduciario a informar por el gestor </t>
  </si>
  <si>
    <t xml:space="preserve">Saldo final del ejercicio de la asociación o cuentas en participación o del encargo fiduciario a informar por el gestor </t>
  </si>
  <si>
    <t xml:space="preserve">Credito por IDPC asignado en el ejercicio a los partícipes o beneficiarios de la asociación o cuentas en participación o del encargo fiduciario </t>
  </si>
  <si>
    <t xml:space="preserve">Crédito IPE asignado en el ejercicio a los partícipes o beneficiarios de la asociación o cuentas en participación o del encargo fiduciario </t>
  </si>
  <si>
    <r>
      <rPr>
        <b/>
        <sz val="9"/>
        <rFont val="Arial"/>
        <family val="2"/>
      </rPr>
      <t>RECUADRO N° 7</t>
    </r>
    <r>
      <rPr>
        <sz val="9"/>
        <rFont val="Arial"/>
        <family val="2"/>
      </rPr>
      <t>: INGRESO DIFERIDO Y SALDOS PENDIENTES DE AMORTIZACIÓN</t>
    </r>
  </si>
  <si>
    <t>Detalle</t>
  </si>
  <si>
    <t>Saldo de rentas tributables acumuladas</t>
  </si>
  <si>
    <t xml:space="preserve">
Incremento 
</t>
  </si>
  <si>
    <t xml:space="preserve">Crédito </t>
  </si>
  <si>
    <t>No Sujeto a Restitución</t>
  </si>
  <si>
    <t xml:space="preserve"> Sujeto a Restitución</t>
  </si>
  <si>
    <t>Saldo de ingreso diferido pendiente de tributación de acuerdo al art. 14 letra D) N°8, letra (d) de la LIR, art. 40° transitorio  de la Ley N° 21.210 y Circular N° 62 de 2020</t>
  </si>
  <si>
    <t xml:space="preserve">Ingreso  diferido a  imputar  en  el ejercicio </t>
  </si>
  <si>
    <t>Saldo de ingreso diferido pendiente de tributación de acuerdo al art. 15° transitorio de la Ley N° 21.210</t>
  </si>
  <si>
    <t>TOTAL Saldo ingreso diferido a imputar en los ejercicios siguientes</t>
  </si>
  <si>
    <r>
      <rPr>
        <b/>
        <sz val="9"/>
        <rFont val="Arial"/>
        <family val="2"/>
      </rPr>
      <t>RECUADRO N° 8</t>
    </r>
    <r>
      <rPr>
        <sz val="9"/>
        <rFont val="Arial"/>
        <family val="2"/>
      </rPr>
      <t xml:space="preserve">:  INFORMACIÓN SOBRE DONACIONES Y CRÉDITOS O REBAJAS IMPUTABLES AL IDPC </t>
    </r>
  </si>
  <si>
    <t>CRÉDITOS CUYOS REMANENTES NO DAN DERECHO A IMPUTACIÓN EN LOS EJERCICIOS SIGUIENTES NI A DEVOLUCIÓN</t>
  </si>
  <si>
    <t>DETALLE</t>
  </si>
  <si>
    <t>TOTAL GASTO</t>
  </si>
  <si>
    <t>GASTO NO ACEPTADO</t>
  </si>
  <si>
    <t>CRÉDITO</t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</si>
  <si>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</si>
  <si>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</si>
  <si>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</si>
  <si>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</si>
  <si>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</si>
  <si>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impuesto territorial (contribuciones de bienes raíces)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</si>
  <si>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</si>
  <si>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</si>
  <si>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</si>
  <si>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</si>
  <si>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CRÉDITOS CUYOS REMANENTES DAN  SOLO DERECHO A IMPUTACIÓN EN LOS EJERCICIOS SIGUIENTES</t>
  </si>
  <si>
    <t>Remanente de crédito por bienes físicos del activo inmovilizado proveniente de inversiones AT 1999 - 2002</t>
  </si>
  <si>
    <t>Donaciones a universidades, institutos profesionales y centros de formación técnica, según art. 69 Ley N° 18.681 (afectas al LGA)</t>
  </si>
  <si>
    <t>Monto inversión Ley Arica</t>
  </si>
  <si>
    <t>Monto inversión  Ley Austral</t>
  </si>
  <si>
    <t>Crédito por impuestos soportados en el extranjero, según art. 41 A LIR</t>
  </si>
  <si>
    <t>Crédito por inversión privada en actividades de investigación y desarrollo Ley N° 20.241</t>
  </si>
  <si>
    <t>CRÉDITO CUYO REMANENTE DA DERECHO A DEVOLUCIÓN</t>
  </si>
  <si>
    <t>Crédito IEAM del ejercicio</t>
  </si>
  <si>
    <t>Crédito IEAM utilizado en el ejercicio</t>
  </si>
  <si>
    <t>Remanente crédito IEAM a devolver a través de código 36</t>
  </si>
  <si>
    <t xml:space="preserve">OTRAS  DONACIONES </t>
  </si>
  <si>
    <t>Otras donaciones, según art. 10 Ley N° 19.885 (afecta al LGA)</t>
  </si>
  <si>
    <t>Donaciones, según art. 7° Ley N° 16.282 (no afectas al LGA)</t>
  </si>
  <si>
    <t>Donaciones, según art. 37 D.L. N° 1.939 de 1977 (no afectas al LGA) y según art. 68 Ley N° 19.300 (no afectas al LGA)</t>
  </si>
  <si>
    <t>Donaciones, según Ley N° 21.015 (no afectas al LGA)</t>
  </si>
  <si>
    <t>Donaciones, según Título VIII bis D.L. N° 3.063 de 1979 (no afectas al LGA)</t>
  </si>
  <si>
    <t>Donaciones, según art. 18° Ley N° 21.258 (no afecta al LGA)</t>
  </si>
  <si>
    <t>Donaciones de bienes inmuebles en apoyo al plan de emergencia habitacional, art. 26 Ley N° 21.450</t>
  </si>
  <si>
    <t>Donaciones, según artículo 157 ter del Código del Trabajo</t>
  </si>
  <si>
    <t>Donaciones para fines culturales según art. 8° Ley N° 18.985</t>
  </si>
  <si>
    <t>Remanente año anterior</t>
  </si>
  <si>
    <t>Imputado en el ejercicio</t>
  </si>
  <si>
    <r>
      <rPr>
        <b/>
        <sz val="9"/>
        <rFont val="Arial"/>
        <family val="2"/>
      </rPr>
      <t>RECUADRO N° 9</t>
    </r>
    <r>
      <rPr>
        <sz val="9"/>
        <rFont val="Arial"/>
        <family val="2"/>
      </rPr>
      <t>: REGISTRO FUR</t>
    </r>
  </si>
  <si>
    <t>Remanente FUR ejercicio anterior debidamente reajustado</t>
  </si>
  <si>
    <t>Rebaja FUR por devolución de capital, enajenación de acciones o derechos sociales y reorganización empresarial, debidamente reajustados</t>
  </si>
  <si>
    <t>Rebaja FUR acogido a IS por devolución de capital, enajenación de acciones o derechos sociales y reorganización empresarial, debidamente reajustados</t>
  </si>
  <si>
    <t>Aumento FUR por reorganización empresarial debidamente reajustado</t>
  </si>
  <si>
    <t>Remanente para el ejercicio siguiente de rentas afectadas con IS</t>
  </si>
  <si>
    <t>Remanente FUR para el ejercicio siguiente afectos a impuestos finales</t>
  </si>
  <si>
    <t>Remanente FUR para el ejercicio siguiente exentos e INR</t>
  </si>
  <si>
    <t>Remanente crédito IDPC ejercicio anterior debidamente reajustado</t>
  </si>
  <si>
    <t>Crédito por IDPC utilizado en el ejercicio</t>
  </si>
  <si>
    <t>Crédito por IDPC recibido en el ejercicio</t>
  </si>
  <si>
    <t>Remanente crédito por IDPC para el ejercicio siguiente</t>
  </si>
  <si>
    <r>
      <rPr>
        <b/>
        <sz val="9"/>
        <rFont val="Arial"/>
        <family val="2"/>
      </rPr>
      <t>RECUADRO Nº 10</t>
    </r>
    <r>
      <rPr>
        <sz val="9"/>
        <rFont val="Arial"/>
        <family val="2"/>
      </rPr>
      <t>: DEPRECIACIÓN</t>
    </r>
  </si>
  <si>
    <t>Cantidad de bienes del activo inmovilizado</t>
  </si>
  <si>
    <t>Depreciación acelerada en 1/3  vida útil, del ejercicio (art. 31 N° 5 LIR)</t>
  </si>
  <si>
    <t>Depreciación acelerada en 1/10 vida útil, del ejercicio (art. 31 N° 5 bis LIR)</t>
  </si>
  <si>
    <t>Total depreciación normal de los bienes con depreciación acelerada informada en los códigos 938, 949</t>
  </si>
  <si>
    <t>Diferencia entre depreciaciones aceleradas y normales del ejercicio, anteriores</t>
  </si>
  <si>
    <r>
      <rPr>
        <b/>
        <sz val="9"/>
        <rFont val="Arial"/>
        <family val="2"/>
      </rPr>
      <t>RECUADRO N° 11</t>
    </r>
    <r>
      <rPr>
        <sz val="9"/>
        <rFont val="Arial"/>
        <family val="2"/>
      </rPr>
      <t xml:space="preserve">: ROYALTY MINERO </t>
    </r>
  </si>
  <si>
    <t>ANTECEDENTES IEAM EX ARTS. 64 BIS y 64 TER LIR (CONTRIBUYENTES CON INVARIABILIDAD TRIBUTARIA VIGENTE)</t>
  </si>
  <si>
    <t>Agregados a la RLI (o pérdida tributaria) de primera categoría, según ex. art. 64 ter LIR</t>
  </si>
  <si>
    <t>Deducciones a la RLI (o pérdida tributaria) de primera categoría, según ex. art. 64 ter LIR</t>
  </si>
  <si>
    <t>Ventas expresadas en toneladas métricas de cobre fino, según ex. art. 64 bis LIR</t>
  </si>
  <si>
    <t>Ventas de relacionados expresadas en toneladas métricas de cobre fino, según ex art. 64 bis LIR</t>
  </si>
  <si>
    <t>Margen operacional minero según ex. art. 64 bis LIR</t>
  </si>
  <si>
    <t>ANTECEDENTES ROYALTY MINERO LEY N° 21.591</t>
  </si>
  <si>
    <t xml:space="preserve">AGREGADOS A LA RIOMA (ART. 6 LEY N° 21.591 Y ART 58 LEY N° 20.551) </t>
  </si>
  <si>
    <t>Componente del margen minero art. 3 o art. 4 Ley N° 21.591</t>
  </si>
  <si>
    <t xml:space="preserve">Costos asociados a ingresos no operacionales mineros </t>
  </si>
  <si>
    <t xml:space="preserve">Gastos asociados a ingresos no operacionales mineros </t>
  </si>
  <si>
    <t>Proporción gastos de imputación común que no sean asignables exclusivamente a un determinado tipo de ingresos</t>
  </si>
  <si>
    <t>Gastos de intereses</t>
  </si>
  <si>
    <t>Depreciación acelerada</t>
  </si>
  <si>
    <t>Pérdida de ejercicios anteriores</t>
  </si>
  <si>
    <t xml:space="preserve">Gastos de organización y puesta en marcha </t>
  </si>
  <si>
    <t>Contratos de avío y otras contraprestaciones</t>
  </si>
  <si>
    <t>Cierre de faenas (art 58 de la Ley N° 20.551)</t>
  </si>
  <si>
    <t xml:space="preserve">DEDUCCIONES A LA RIOMA ART. 6 LEY N° 21.591 </t>
  </si>
  <si>
    <t>Ingresos no operacionales mineros</t>
  </si>
  <si>
    <t>Cuota depreciación normal</t>
  </si>
  <si>
    <t>Cuota gastos de organización y puesta en marcha</t>
  </si>
  <si>
    <t>Renta Imponible Operacional Minera Ajustada</t>
  </si>
  <si>
    <t>Promedio TMCF (incluídos los ingresos de explotadores mineros relacionados) art. 5 Ley N° 21.591</t>
  </si>
  <si>
    <t>Total ingresos de productos mineros del ejercicio (Indistintamente del mineral de que se trata)</t>
  </si>
  <si>
    <t>Total ingresos de productos mineros del ejercicio (solo Cobre)</t>
  </si>
  <si>
    <t>Margen operacional minero según N° 6 del art 1 Ley N° 21.591</t>
  </si>
  <si>
    <t>Tasa margen operacional aplicada según art. 3 o art. 4 Ley N° 21.591</t>
  </si>
  <si>
    <r>
      <rPr>
        <b/>
        <sz val="9"/>
        <rFont val="Arial"/>
        <family val="2"/>
      </rPr>
      <t>RECUADRO N° 12</t>
    </r>
    <r>
      <rPr>
        <sz val="9"/>
        <rFont val="Arial"/>
        <family val="2"/>
      </rPr>
      <t>: BASE IMPONIBLE DE PRIMERA CATEGORÍA (ART. 14 LETRAS  A) O G) LIR)</t>
    </r>
  </si>
  <si>
    <t>RESULTADO FINANCIERO</t>
  </si>
  <si>
    <t>Ingresos del giro percibidos o devengados</t>
  </si>
  <si>
    <t>Rentas de fuente extranjera</t>
  </si>
  <si>
    <t>Intereses percibidos o devengados</t>
  </si>
  <si>
    <t>Otros ingresos percibidos o devengados</t>
  </si>
  <si>
    <t>Costo directo de los bienes y servicios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</si>
  <si>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</si>
  <si>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</si>
  <si>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</si>
  <si>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</si>
  <si>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</si>
  <si>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privada en investigación y desarrollo certificados por CORFO</t>
  </si>
  <si>
    <t>Gastos por inversión privada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</si>
  <si>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</si>
  <si>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</si>
  <si>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</si>
  <si>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</si>
  <si>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</si>
  <si>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 xml:space="preserve">Resultado financiero </t>
  </si>
  <si>
    <t>AJUSTES AL RESULTADO FINANCIERO</t>
  </si>
  <si>
    <t>Corrección monetaria saldo deudor (art. 32 N° 1 LIR)</t>
  </si>
  <si>
    <t>Corrección monetaria saldo acreedor (art. 32 N° 2 LIR)</t>
  </si>
  <si>
    <t>Partidas del inc. 1° no afectas al IU de tasa 40% y del inc. 2°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</si>
  <si>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</si>
  <si>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</si>
  <si>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</si>
  <si>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</si>
  <si>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</si>
  <si>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 ingresos no renta (art. 17 LIR), generados</t>
  </si>
  <si>
    <t>Proporcionalidad gastos imputados a ingresos no renta y/o rentas exentas</t>
  </si>
  <si>
    <t xml:space="preserve">Intereses devengados por inversiones en bonos del art. 104 LIR </t>
  </si>
  <si>
    <t>Ingresos devengados por cambio de régimen</t>
  </si>
  <si>
    <t>Ajustes de precios de transferencia, según artículo 41 E LIR</t>
  </si>
  <si>
    <t xml:space="preserve">Gastos adeudados por cambio de régimen </t>
  </si>
  <si>
    <t xml:space="preserve">Castigo de deudas incobrables, según art. 31 inc. 4° N° 4 LIR </t>
  </si>
  <si>
    <t>Depreciación tributaria del ejercicio</t>
  </si>
  <si>
    <t>Gasto goodwill tributario del ejercicio</t>
  </si>
  <si>
    <t>Impuesto específico a la actividad minera</t>
  </si>
  <si>
    <t>Componente ad valorem del Royalty Minero según art. 2 Ley N° 21.591</t>
  </si>
  <si>
    <t>Componente del margen del Royalty Minero según art. 3 o art. 4 Ley N° 21.591</t>
  </si>
  <si>
    <t xml:space="preserve">Gastos rechazados afectos a la tributación del art. 21 inc. 1°  LIR </t>
  </si>
  <si>
    <t xml:space="preserve">Gastos rechazados afectos a la tributación del art. 21 inc. 3° LIR 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</si>
  <si>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</si>
  <si>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</si>
  <si>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</si>
  <si>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</si>
  <si>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</si>
  <si>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</si>
  <si>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</si>
  <si>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Renta líquida imponible antes de rebaja por incentivo al ahorro (art. 14 letra E) LIR) y/o por pago de IDPC voluntario (art. 14 letra A) N°6 LIR y art. 42° transitorio Ley N° 21.210) o pérdida tributaria</t>
  </si>
  <si>
    <t>Se elimina:</t>
  </si>
  <si>
    <t xml:space="preserve">Incentivo al ahorro según art. 14 letra E) LIR </t>
  </si>
  <si>
    <t>Códigos 1155, 1156 y 1143, producto de la imputación de dividendos incrementados a las pérdidas tributarias.</t>
  </si>
  <si>
    <t>Base del IDPC voluntario según  art. 14 letra A) N°  6 LIR y art. 42° transitorio Ley N° 21.210</t>
  </si>
  <si>
    <t>Renta líquida imponible afecta a IDPC o pérdida tributaria del ejercicio</t>
  </si>
  <si>
    <r>
      <rPr>
        <b/>
        <sz val="9"/>
        <rFont val="Arial"/>
        <family val="2"/>
      </rPr>
      <t>RECUADRO Nº 13</t>
    </r>
    <r>
      <rPr>
        <sz val="9"/>
        <rFont val="Arial"/>
        <family val="2"/>
      </rPr>
      <t>: DETERMINACIÓN DEL RAI (ART. 14 LETRA A) LIR)</t>
    </r>
  </si>
  <si>
    <t>CPT positivo final (recuadro N° 14)</t>
  </si>
  <si>
    <t>CPT negativo final (recuadro N° 14)</t>
  </si>
  <si>
    <t>Saldo negativo del registro REX al término del ejercicio</t>
  </si>
  <si>
    <t>Remesas, retiros o dividendos repartidos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</si>
  <si>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</si>
  <si>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</si>
  <si>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</si>
  <si>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</si>
  <si>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</si>
  <si>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</si>
  <si>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r>
      <rPr>
        <b/>
        <sz val="9"/>
        <rFont val="Arial"/>
        <family val="2"/>
      </rPr>
      <t>RECUADRO Nº 14</t>
    </r>
    <r>
      <rPr>
        <sz val="9"/>
        <rFont val="Arial"/>
        <family val="2"/>
      </rPr>
      <t xml:space="preserve">:  RAZONABILIDAD CAPITAL PROPIO TRIBUTARIO (ART. 14 LETRA A) O G) LIR) </t>
    </r>
  </si>
  <si>
    <t>CPT positivo inicial</t>
  </si>
  <si>
    <t>CPT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</si>
  <si>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</si>
  <si>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</si>
  <si>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</si>
  <si>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</si>
  <si>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 xml:space="preserve">Pérdida tributaria del ejercicio al 31 de diciembre </t>
  </si>
  <si>
    <t>Rentas exentas del IDPC e ingresos no renta (positivo), generados por la empresa en el ejercicio</t>
  </si>
  <si>
    <t>Pérdida por rentas exentas del IDPC e ingresos no renta del ejercicio</t>
  </si>
  <si>
    <t>Retiros o dividendos percibidos en el ejercicio por participaciones en otras empresas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</si>
  <si>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</si>
  <si>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</si>
  <si>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</si>
  <si>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Incentivo al ahorro según art. 14 letra E) LIR</t>
  </si>
  <si>
    <t>Base del IDPC voluntario según  art. 14 letra A) N°  6 LIR</t>
  </si>
  <si>
    <t>Otras partidas a agregar</t>
  </si>
  <si>
    <t>Otras partidas a deducir</t>
  </si>
  <si>
    <t>CPT positivo final</t>
  </si>
  <si>
    <t>CPT negativo final</t>
  </si>
  <si>
    <r>
      <rPr>
        <b/>
        <sz val="9"/>
        <rFont val="Arial"/>
        <family val="2"/>
      </rPr>
      <t>RECUADRO N° 15</t>
    </r>
    <r>
      <rPr>
        <sz val="9"/>
        <rFont val="Arial"/>
        <family val="2"/>
      </rPr>
      <t xml:space="preserve">: REGISTRO TRIBUTARIO DE RENTAS EMPRESARIALES Y MOVIMIENTO STUT (ART. 14 LETRA A) LIR) </t>
    </r>
  </si>
  <si>
    <t>RAI</t>
  </si>
  <si>
    <t>DDAN</t>
  </si>
  <si>
    <t>REX</t>
  </si>
  <si>
    <t>STUT</t>
  </si>
  <si>
    <t>RENTAS CON TRIBUTACIÓN CUMPLIDA</t>
  </si>
  <si>
    <t>RENTAS EXENTAS</t>
  </si>
  <si>
    <t>INR</t>
  </si>
  <si>
    <t>RAP Y DIFERENCIA INICIAL EX ART. 14 TER A) LIR</t>
  </si>
  <si>
    <t>ISFUT / ISIF</t>
  </si>
  <si>
    <t>OTRAS</t>
  </si>
  <si>
    <t>Remanente ejercicio anterior o saldo inicial reajustado (saldo positivo)</t>
  </si>
  <si>
    <t>Remanente ejercicio anterior o saldo inicial reajustado (saldo negativo)</t>
  </si>
  <si>
    <t>Monto acogido al ISIF art. 10 Ley N° 21.681, reajustado</t>
  </si>
  <si>
    <t>+/-</t>
  </si>
  <si>
    <t>Reversos y/o disminuciones del ejercicio (propios)</t>
  </si>
  <si>
    <t>Aumentos del ejercicio (propios)</t>
  </si>
  <si>
    <t>Otras disminuciones del ejercicio</t>
  </si>
  <si>
    <t>Remesas, retiros o dividendos imputados a los RTRE, reajustados</t>
  </si>
  <si>
    <t>Retiros en exceso y devoluciones de capital imputados en el ejercicio, reajustados</t>
  </si>
  <si>
    <t>Remanente ejercicio siguiente (saldo positivo)</t>
  </si>
  <si>
    <t>Remanente ejercicio siguiente (saldo negativo)</t>
  </si>
  <si>
    <r>
      <rPr>
        <b/>
        <sz val="9"/>
        <rFont val="Arial"/>
        <family val="2"/>
      </rPr>
      <t>RECUADRO N° 16</t>
    </r>
    <r>
      <rPr>
        <sz val="9"/>
        <rFont val="Arial"/>
        <family val="2"/>
      </rPr>
      <t>: REGISTRO SAC (ART. 14 LETRA A) LIR)</t>
    </r>
  </si>
  <si>
    <t xml:space="preserve">
</t>
  </si>
  <si>
    <t>Acumulados a contar desde el 01.01.2017</t>
  </si>
  <si>
    <t>Acumulados hasta el 31.12.2016</t>
  </si>
  <si>
    <t>Sujeto a Restitución</t>
  </si>
  <si>
    <t>IPE</t>
  </si>
  <si>
    <t>Sin D° Devolución</t>
  </si>
  <si>
    <t>Con D° Devolución</t>
  </si>
  <si>
    <t>Remanente ejercicio anterior o saldo inicial (saldo positivo)</t>
  </si>
  <si>
    <t>Remanente ejercicio anterior o saldo inicial (saldo negativo)</t>
  </si>
  <si>
    <t>Monto extinguido por ISIF art. 10  Ley N° 21.681, reajustado</t>
  </si>
  <si>
    <t>IDPC e IPE RLI generada en el ejercicio</t>
  </si>
  <si>
    <t>IDPC e IPE retiros o dividendos percibidos</t>
  </si>
  <si>
    <t>Asignado a remesas, retiros o dividendos efectuados en el ejercicio, reajustados</t>
  </si>
  <si>
    <t>Asignado a retiros en exceso y devoluciones de capital efectuados en el ejercicio, reajustados</t>
  </si>
  <si>
    <t>IDPC e IPE asignado a gastos rechazados del art. 21 inc. 1° no afectos a IU 40% y del inc. 2° LIR</t>
  </si>
  <si>
    <r>
      <rPr>
        <b/>
        <sz val="9"/>
        <rFont val="Arial"/>
        <family val="2"/>
      </rPr>
      <t>RECUADRO N° 17</t>
    </r>
    <r>
      <rPr>
        <sz val="9"/>
        <rFont val="Arial"/>
        <family val="2"/>
      </rPr>
      <t>: BASE IMPONIBLE RÉGIMEN PRO PYME (ART. 14 LETRA D) N° 3 LIR)</t>
    </r>
  </si>
  <si>
    <t>PERCIBIDO O PAGADO</t>
  </si>
  <si>
    <t xml:space="preserve">Ingresos del giro percibidos 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</si>
  <si>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</si>
  <si>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</si>
  <si>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</si>
  <si>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</si>
  <si>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</si>
  <si>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</si>
  <si>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</si>
  <si>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</si>
  <si>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</si>
  <si>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</si>
  <si>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</si>
  <si>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Existencias, insumos y servicios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</si>
  <si>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</si>
  <si>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</si>
  <si>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</si>
  <si>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</si>
  <si>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</si>
  <si>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</si>
  <si>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</si>
  <si>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privada en investigación y desarrollo no certificados por CORFO</t>
  </si>
  <si>
    <t>Intereses y reajustes pagados por préstamos y otros</t>
  </si>
  <si>
    <t>Partidas del art. 21 inc.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</si>
  <si>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</si>
  <si>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</si>
  <si>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</si>
  <si>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</si>
  <si>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</si>
  <si>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</si>
  <si>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</si>
  <si>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 del art. 21 LIR (históricos), incluidos en el total de egresos</t>
  </si>
  <si>
    <t>Base imponible antes de rebaja por incentivo al ahorro (art. 14 letra E) LIR) y/o por pago de IDPC voluntario (art. 14 letra A) N°6 LIR y art. 42° transitorio Ley N° 21.210) o pérdida tributaria</t>
  </si>
  <si>
    <t>Códigos eliminados</t>
  </si>
  <si>
    <t>[1434] [1435] [1440]</t>
  </si>
  <si>
    <t>Base Imponible afecta a IDPC o pérdida tributaria del ejercicio</t>
  </si>
  <si>
    <r>
      <rPr>
        <b/>
        <sz val="9"/>
        <rFont val="Arial"/>
        <family val="2"/>
      </rPr>
      <t>RECUADRO Nº 18</t>
    </r>
    <r>
      <rPr>
        <sz val="9"/>
        <rFont val="Arial"/>
        <family val="2"/>
      </rPr>
      <t xml:space="preserve"> DETERMINACIÓN DEL RAI (ART. 14 LETRA D) N° 3 LIR)</t>
    </r>
  </si>
  <si>
    <t>CPTS positivo final (recuadro N° 19)</t>
  </si>
  <si>
    <t>CPTS negativo final (recuadro N° 19)</t>
  </si>
  <si>
    <t>Remesas, retiros o dividendos repartidos en el ejercicio, históricos</t>
  </si>
  <si>
    <t>Capital aportado, histórico (incluye aumentos y disminuciones efectivas)</t>
  </si>
  <si>
    <t>Sobreprecio obtenido en la colocación de acciones de propia emisión, histórico</t>
  </si>
  <si>
    <t xml:space="preserve">Rentas afectas a IGC o IA (RAI) del ejercicio </t>
  </si>
  <si>
    <r>
      <rPr>
        <b/>
        <sz val="9"/>
        <rFont val="Arial"/>
        <family val="2"/>
      </rPr>
      <t>RECUADRO N° 19</t>
    </r>
    <r>
      <rPr>
        <sz val="9"/>
        <rFont val="Arial"/>
        <family val="2"/>
      </rPr>
      <t>: CPTS RÉGIMEN PRO PYME (ART. 14 LETRA D) N° 3 LIR)</t>
    </r>
  </si>
  <si>
    <t>CPT o CPTS positivo inicial</t>
  </si>
  <si>
    <t>CPT o CPTS negativo inicial</t>
  </si>
  <si>
    <t>Capital aportado empresas que inician actividades en el año comercial que corresponda a esta declaración</t>
  </si>
  <si>
    <t>Aumentos (efectivos) de capital del ejercicio</t>
  </si>
  <si>
    <t>Disminuciones (efectivas) de capital del ejercicio</t>
  </si>
  <si>
    <t>Base imponible afecta a IDPC del ejercicio</t>
  </si>
  <si>
    <t>Rentas exentas e ingresos no renta (positivo), generados por la empresa en el ejercicio</t>
  </si>
  <si>
    <t>Pérdida por rentas exentas e ingresos no renta del ejercicio</t>
  </si>
  <si>
    <t>Remesas, retiros o dividendos repartidos en el ejercicio</t>
  </si>
  <si>
    <t>Partidas del inc. 1° no afectas al IU de tasa 40% y del inc. 2° del art. 21 LIR</t>
  </si>
  <si>
    <t>Base del IDPC voluntario según art. 14 letra A) N° 6 LIR</t>
  </si>
  <si>
    <t>CPTS positivo final</t>
  </si>
  <si>
    <t>CPTS negativo final</t>
  </si>
  <si>
    <r>
      <rPr>
        <b/>
        <sz val="9"/>
        <rFont val="Arial"/>
        <family val="2"/>
      </rPr>
      <t>RECUADRO N° 20</t>
    </r>
    <r>
      <rPr>
        <sz val="9"/>
        <rFont val="Arial"/>
        <family val="2"/>
      </rPr>
      <t>: REGISTRO TRIBUTARIO DE RENTAS EMPRESARIALES Y MOVIMIENTO STUT (ART. 14 LETRA D) N° 3 LIR)</t>
    </r>
  </si>
  <si>
    <t xml:space="preserve">Remanente ejercicio anterior o saldo inicial (saldo negativo) </t>
  </si>
  <si>
    <t>Monto acogido al ISIF según arts. 10 y 11 Ley N° 21.681</t>
  </si>
  <si>
    <t>Retiros, dividendos o remesas imputados a los RTRE</t>
  </si>
  <si>
    <t>Retiros en exceso y devoluciones de capital imputados en el ejercicio</t>
  </si>
  <si>
    <r>
      <rPr>
        <b/>
        <sz val="9"/>
        <rFont val="Arial"/>
        <family val="2"/>
      </rPr>
      <t>RECUADRO N° 21</t>
    </r>
    <r>
      <rPr>
        <sz val="9"/>
        <rFont val="Arial"/>
        <family val="2"/>
      </rPr>
      <t>: REGISTRO SAC (ART. 14 LETRA D) N° 3 LIR)</t>
    </r>
  </si>
  <si>
    <t>Monto imputado al ISIF arts. 10 y 11 Ley N° 21.681</t>
  </si>
  <si>
    <r>
      <t xml:space="preserve">Aumentos del ejercicio </t>
    </r>
    <r>
      <rPr>
        <sz val="8"/>
        <rFont val="Arial"/>
        <family val="2"/>
      </rPr>
      <t>(por reorganizaciones)</t>
    </r>
  </si>
  <si>
    <r>
      <t xml:space="preserve">Disminuciones del ejercicio </t>
    </r>
    <r>
      <rPr>
        <sz val="8"/>
        <rFont val="Arial"/>
        <family val="2"/>
      </rPr>
      <t>(por reorganizaciones)</t>
    </r>
  </si>
  <si>
    <t>IDPC e IPE base imponible generada en el ejercicio</t>
  </si>
  <si>
    <t>Asignado a remesas, retiros o dividendos efectuados en el ejercicio</t>
  </si>
  <si>
    <t>Asignado a retiros en exceso y devoluciones de capital  efectuados en el ejercicio</t>
  </si>
  <si>
    <t xml:space="preserve">Remanente ejercicio siguiente (saldo negativo) </t>
  </si>
  <si>
    <r>
      <rPr>
        <b/>
        <sz val="9"/>
        <rFont val="Arial"/>
        <family val="2"/>
      </rPr>
      <t>RECUADRO N° 22</t>
    </r>
    <r>
      <rPr>
        <sz val="9"/>
        <rFont val="Arial"/>
        <family val="2"/>
      </rPr>
      <t>: BASE IMPONIBLE RÉGIMEN DE TRANSPARENCIA TRIBUTARIA (ART. 14 LETRA D) N° 8 LIR)</t>
    </r>
  </si>
  <si>
    <t>Ingresos del giro percibidos</t>
  </si>
  <si>
    <t>Dividendos o retiros percibidos en el ejercicio, por participaciones en otras empresas</t>
  </si>
  <si>
    <t>Incremento por IDPC</t>
  </si>
  <si>
    <t>Ingreso diferido imputado en el ejercicio, debidamente incrementado y reajustado, cuando corresponda</t>
  </si>
  <si>
    <t>Crédito por activos fijos adquiridos en el ejercicio (art. 33 bis LIR)</t>
  </si>
  <si>
    <t>Base imponible a asignar a propietarios que son contribuyentes de impuestos finales, o pérdida tributaria del ejercicio</t>
  </si>
  <si>
    <r>
      <rPr>
        <b/>
        <sz val="9"/>
        <rFont val="Arial"/>
        <family val="2"/>
      </rPr>
      <t>RECUADRO N° 23</t>
    </r>
    <r>
      <rPr>
        <sz val="9"/>
        <rFont val="Arial"/>
        <family val="2"/>
      </rPr>
      <t>: CPTS RÉGIMEN DE TRANSPARENCIA TRIBUTARIA (ART. 14 LETRA D) N° 8 LIR)</t>
    </r>
  </si>
  <si>
    <t>Base imponible del ejercicio, asignable a los propietarios</t>
  </si>
  <si>
    <t>Pérdida tributaria del ejercicio al 31 de diciembre</t>
  </si>
  <si>
    <t>Partidas de gastos no aceptados</t>
  </si>
  <si>
    <t>Crédito por IDPC, por participaciones en otras empresas que incrementaron la BI del ejercicio</t>
  </si>
  <si>
    <r>
      <rPr>
        <b/>
        <sz val="9"/>
        <rFont val="Arial"/>
        <family val="2"/>
      </rPr>
      <t>RECUADRO N° 24</t>
    </r>
    <r>
      <rPr>
        <sz val="9"/>
        <rFont val="Arial"/>
        <family val="2"/>
      </rPr>
      <t>: PAGO PRÉSTAMOS TASA 0% PERCIBIDOS EN EL AÑO COMERCIAL 2020 Y/O 2021 (PRÉSTAMOS SOLIDARIOS DEL ESTADO)</t>
    </r>
  </si>
  <si>
    <t>5% de las rentas que forman parte de la declaración anual de impuestos a la renta según art. 65 LIR (calculado sobre el código 170)</t>
  </si>
  <si>
    <t>DETERMINACIÓN CUOTA ANUAL</t>
  </si>
  <si>
    <t>Préstamo AC 2020 (Leyes N° 21.242 y N° 21.252)</t>
  </si>
  <si>
    <t>Préstamo AC 2021 (Ley N° 21.323)</t>
  </si>
  <si>
    <t xml:space="preserve">Cuota anual (30% del monto del préstamo tasa 0%), según art. 6 (art. primero) Ley N° 21.242 y/o art. 7 (art. primero) Ley N° 21.252 o art. 11 inc. 1° Ley N° 21.323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</si>
  <si>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Saldo pendiente cuota año anterior</t>
  </si>
  <si>
    <t>Monto a pagar de la(s) cuota(s)</t>
  </si>
  <si>
    <t>ANTICIPOS</t>
  </si>
  <si>
    <r>
      <rPr>
        <sz val="8"/>
        <color rgb="FF000000"/>
        <rFont val="Arial"/>
      </rPr>
      <t xml:space="preserve">Pago anticipado por reintegro del préstamo tasa 0% (F-50, F-10 o códigos 1797 o 1842 del F-22 AT </t>
    </r>
    <r>
      <rPr>
        <b/>
        <sz val="8"/>
        <color rgb="FF000000"/>
        <rFont val="Arial"/>
      </rPr>
      <t>2024</t>
    </r>
    <r>
      <rPr>
        <sz val="8"/>
        <color rgb="FF000000"/>
        <rFont val="Arial"/>
      </rPr>
      <t>), según el art. 6 (art. primero) Ley N° 21.242 y/o art. 7 (art. primero) Ley N° 21.252 o art. 11 inc. 3° Ley N° 21.323</t>
    </r>
  </si>
  <si>
    <t>MONTOS A PAGAR</t>
  </si>
  <si>
    <t>Monto a pagar de la(s) cuota(s) después de anticipos</t>
  </si>
  <si>
    <t>Total cuotas a pagar (suma códigos 1952 y 1788)</t>
  </si>
  <si>
    <t xml:space="preserve">RETENCIONES ADICIONALES Y PPMA </t>
  </si>
  <si>
    <t>Retención adicional sobre rentas del art. 42 N° 2 LIR con tasa del 3%, por reintegro del préstamo tasa 0%, según art. 7 (art. primero) Ley N° 21.242 y art. 9 letra b) (art. primero) Ley N° 21.252 (retención a trabajadores independientes) o art. 11 letra b) Ley N° 21.323</t>
  </si>
  <si>
    <t>PPMA Primera Categoría art. 84 letra a) y 14 letra D) N° 3 letra (k) y N° 8 letra (a) numeral (viii) LIR, con tasa 3%, por reintegro de préstamo tasa 0%, según art. 9 letra c) (art. primero) Ley N° 21.252 (EI)  o art. 11 letra c) Ley N° 21.323</t>
  </si>
  <si>
    <t>PPMA Segunda Categoría art. 84 letra b) LIR, con tasa 3%, por reintegro de préstamo  tasa 0%, según art. 7 (art. primero) Ley N° 21.242 y art. 9 letra b) (art. primero) Ley N° 21.252 (trabajadores independientes)  o art. 11 letra b) Ley N° 21.323</t>
  </si>
  <si>
    <t>Total retenciones adicionales y PPMA</t>
  </si>
  <si>
    <t>RELIQUIDACIÓN</t>
  </si>
  <si>
    <t>Monto a pagar de la(s) cuota(s) después de retenciones adicionales y PPMA</t>
  </si>
  <si>
    <t>Saldo a devolver por retenciones adicionales y PPMA en exceso</t>
  </si>
  <si>
    <t>Monto del código 1795 destinado voluntariamente a pagar el saldo pendiente de los préstamos tasa 0% o futuras cuotas de dichos préstamos</t>
  </si>
  <si>
    <t>Código eliminado [1797]</t>
  </si>
  <si>
    <t>BASE IMPONIBLE IUSC O IGC O IA</t>
  </si>
  <si>
    <t>TIPOS  DE RENTAS Y REBAJAS</t>
  </si>
  <si>
    <t>CRÉDITO POR IMPUESTO DE PRIMERA CATEGORÍA</t>
  </si>
  <si>
    <t>RENTAS Y REBAJAS</t>
  </si>
  <si>
    <t>CON OBLIGACIÓN DE RESTITUCIÓN</t>
  </si>
  <si>
    <t>SIN OBLIGACIÓN DE RESTITUCIÓN</t>
  </si>
  <si>
    <t>RENTAS BRUTAS AFECTAS</t>
  </si>
  <si>
    <t>Retiros o remesas afectos al IGC o IA, según art. 14 letras A) y/o D) N° 3 LIR</t>
  </si>
  <si>
    <t>Dividendos afectos al IGC o IA, según art.14 letras A) y/o D) N° 3 LIR</t>
  </si>
  <si>
    <t>Gastos rechazados y otras partidas referidos en el art. 21 inc. 3° LIR</t>
  </si>
  <si>
    <t>Rentas presuntas propias y/o de terceros, según art. 14 letra B) N° 2 y art. 34 LIR</t>
  </si>
  <si>
    <t xml:space="preserve">a) Rentas propias de la actividad de renta presunta </t>
  </si>
  <si>
    <t>b) Rentas por participaciones o cuotas de comunidades obtenidas por la empresa que determina su renta presunta</t>
  </si>
  <si>
    <t>Rentas propias y/o de terceros, provenientes de empresas que determinan su renta efectiva sin contabilidad completa, según art. 14 letra B) N° 1 LIR</t>
  </si>
  <si>
    <t>a) Rentas del arrendamiento, subarrendamiento, usufructo o cesión de cualquier otra forma del uso o goce temporal de bienes raíces agrícolas y no agrícolas, determinadas mediante el respectivo contrato</t>
  </si>
  <si>
    <t>b) Rentas por participaciones o cuotas de comunidad obtenidas por la empresa que determina su renta efectiva sin contabilidad completa</t>
  </si>
  <si>
    <t>c) Rentas por participaciones o cuotas de comunidad obtenida por la empresa que determinan su renta efectiva sin contabilidad completa, provenientes de otras empresas en las que participa</t>
  </si>
  <si>
    <t>d) Rentas efectivas de terceros obtenidas por empresas acogidas al régimen de renta presunta</t>
  </si>
  <si>
    <t>e) Rentas esporádicas</t>
  </si>
  <si>
    <t>f) Otras rentas propias y/o de terceros</t>
  </si>
  <si>
    <t>Rentas asignada propias y/o de terceros, provenientes de empresas sujetas al art. 14 letra D) N° 8 LIR</t>
  </si>
  <si>
    <t>Rentas percibidas de los arts. 42 Nº 2 (honorarios) y 48 (rem. directores S.A.) LIR, según Recuadro N° 1</t>
  </si>
  <si>
    <t>Rentas de capitales mobiliarios (art. 20 N° 2 LIR), mayor valor en la enajenación o rescate de cuotas fondos mutuos y fondos de inversión y enajenación de acciones y derechos sociales (art. 17 N° 8 LIR) y retiros de ELD (arts. 42 ter y quáter LIR)</t>
  </si>
  <si>
    <t>a) Rentas de capitales mobiliarios (art. 20 N° 2 LIR)</t>
  </si>
  <si>
    <t xml:space="preserve">b) Mayor valor obtenido en la enajenación o rescate de cuotas fondos mutuos y fondos de inversión y en la enajenación de acciones y derechos sociales (art. 17 N° 8 LIR) </t>
  </si>
  <si>
    <t>c) Retiros de ELD (arts. 42 ter y quáter LIR)</t>
  </si>
  <si>
    <t>Rentas exentas del IGC, según art. 54 N° 3 LIR</t>
  </si>
  <si>
    <t>a) Rentas comprendidas en el art. 57 LIR, que no excedan los límites de 20 o 30 UTM, según corresponda</t>
  </si>
  <si>
    <t>b) Retiros y/o dividendos informados por las empresas y sociedades administradoras de FI y FM</t>
  </si>
  <si>
    <r>
      <rPr>
        <sz val="8"/>
        <color rgb="FF404040"/>
        <rFont val="Arial"/>
      </rPr>
      <t xml:space="preserve">c) Retiros de ELD del art. 42 ter LIR efectuados durante el año </t>
    </r>
    <r>
      <rPr>
        <b/>
        <sz val="8"/>
        <color rgb="FF404040"/>
        <rFont val="Arial"/>
      </rPr>
      <t>2024</t>
    </r>
    <r>
      <rPr>
        <sz val="8"/>
        <color rgb="FF404040"/>
        <rFont val="Arial"/>
      </rPr>
      <t xml:space="preserve">, que no excedan los límites exentos de impuesto de 200 u 800 UTM </t>
    </r>
  </si>
  <si>
    <t>d) Otras Rentas exentas del IGC, según art. 54 N° 3 LIR</t>
  </si>
  <si>
    <t>Otras rentas de fuente chilena afectas al IGC o IA (según instrucciones)</t>
  </si>
  <si>
    <t xml:space="preserve">Mayor valor en la enajenación de bienes raíces situados en Chile </t>
  </si>
  <si>
    <t>Otras rentas de fuente extranjera afectas al IGC o IA (según instrucciones)</t>
  </si>
  <si>
    <t>Sueldos, pensiones y otras rentas similares de fuente nacional</t>
  </si>
  <si>
    <t>Incremento por IDPC, según arts. 54 N° 1 y 62 LIR</t>
  </si>
  <si>
    <t>Incremento por impuestos soportados en el exterior, según art. 41 A LIR</t>
  </si>
  <si>
    <t>REBAJAS A LA RENTA</t>
  </si>
  <si>
    <r>
      <rPr>
        <sz val="8"/>
        <color rgb="FF404040"/>
        <rFont val="Arial"/>
      </rPr>
      <t xml:space="preserve">Impuesto Territorial pagado en el año </t>
    </r>
    <r>
      <rPr>
        <b/>
        <sz val="8"/>
        <color rgb="FF404040"/>
        <rFont val="Arial"/>
      </rPr>
      <t>2024</t>
    </r>
    <r>
      <rPr>
        <sz val="8"/>
        <color rgb="FF404040"/>
        <rFont val="Arial"/>
      </rPr>
      <t>, según art. 55 letra a) LIR</t>
    </r>
  </si>
  <si>
    <t xml:space="preserve">Donaciones, según art. 7° Ley N° 16.282 y D.L. N° 45 de 1973 </t>
  </si>
  <si>
    <t>Pérdida en operaciones de capitales mobiliarios y ganancias de capital según códigos 105, 155,152 ,1032, 1891, 1104, 1063 y 1989 (arts. 54 N° 1 y 62 LIR)</t>
  </si>
  <si>
    <t xml:space="preserve">Rebaja por donaciones a entidades sin fines de lucro según Título VIII bis D.L. N° 3.063 de 1979 (incorporado por Ley N° 21.440), efectuadas por contribuyentes del IUSC, IGC o IA </t>
  </si>
  <si>
    <t>SUB TOTAL (Si declara IA trasladar a código 133 o  32)</t>
  </si>
  <si>
    <t>Cotizaciones previsionales correspondientes al empresario o socio, según art. 55 letra b) LIR</t>
  </si>
  <si>
    <t>Intereses pagados por créditos con garantía hipotecaria, según art. 55 bis LIR</t>
  </si>
  <si>
    <t>Dividendos hipotecarios pagados por viviendas nuevas acogidas al D.F.L. Nº 2 de 1959, según Ley N°19.622</t>
  </si>
  <si>
    <t>Ahorro previsional, según art. 42 bis inc. 1° LIR</t>
  </si>
  <si>
    <t>BASE IMPONIBLE ANUAL</t>
  </si>
  <si>
    <t>BASE IMPONIBLE ANUAL DE IUSC o IGC</t>
  </si>
  <si>
    <t>IUSC o IGC, Y DÉBITOS FISCALES</t>
  </si>
  <si>
    <t>IGC o IUSC, según tabla (arts. 47, 52 o 52 bis LIR)</t>
  </si>
  <si>
    <t>IGC sobre intereses y otros rendimientos, según art. 54 bis LIR</t>
  </si>
  <si>
    <t>Reliquidación IGC por ganancias de capital, según art. 17 N° 8 letras a) literal v) y b) LIR</t>
  </si>
  <si>
    <t>Débito fiscal por ahorro neto negativo (Recuadro N° 3), según art. 3° transitorio numeral VI) Ley N° 20.780 (ex. art. 57 bis LIR)</t>
  </si>
  <si>
    <t>Débito fiscal por restitución crédito por IDPC, según art. 56 N° 3 inc. final LIR</t>
  </si>
  <si>
    <t>Tasa adicional de 10% de IGC, sobre cantidades declaradas en código 106, según art. 21 inc. 3° LIR</t>
  </si>
  <si>
    <t>CRÉDITOS</t>
  </si>
  <si>
    <t>Crédito al IGC, según art. 52 bis LIR</t>
  </si>
  <si>
    <t>Crédito por asignaciones por causa de muerte Ley N° 16.271, según art. 17 N° 8 letra b) literal vi) LIR</t>
  </si>
  <si>
    <t>Crédito al IGC por fomento forestal, según D.L. N° 701 de 1974</t>
  </si>
  <si>
    <t>Crédito proporcional al IGC por rentas exentas declaradas en código 152, según art. 56 N° 2 LIR</t>
  </si>
  <si>
    <t>Crédito al IGC por Impuesto Tasa Adicional, según ex. art. 21 LIR</t>
  </si>
  <si>
    <t>Crédito al IGC por donaciones para fines deportivos, según art. 62 y sgtes. Ley N° 19.712</t>
  </si>
  <si>
    <t>Crédito al IGC por IDPC sin derecho a devolución, según arts. 20 N° 1 letra a), 41 A N° 4 letra A) letra a) y 56 N° 3 LIR</t>
  </si>
  <si>
    <t>Crédito al IGC del 5% sobre total de retiros o dividendos que excedan de 310 UTA que tengan derecho a crédito por IDPC con obligación de restitución, según art. 56 N° 4 LIR</t>
  </si>
  <si>
    <t>Crédito al IGC por Impuesto Territorial pagado por explotación de bienes raíces no agrícolas, según art. 56 N° 5 LIR</t>
  </si>
  <si>
    <t>Crédito al IGC por art. 33 bis LIR, según art. 14 letra D) N°8 letra a) numeral (v) LIR</t>
  </si>
  <si>
    <t>Crédito al IGC o IUSC por gastos en educación, según art. 55 ter LIR</t>
  </si>
  <si>
    <t>Crédito al IGC o IUSC por donaciones para fines sociales, según art. 1° bis Ley N° 19.885</t>
  </si>
  <si>
    <t>Crédito al IGC por donaciones a universidades, institutos profesionales y centros de formación técnica, según art. 69 Ley N° 18.681</t>
  </si>
  <si>
    <t>Crédito al IGC por ingreso diferido, según art. 14 letra D) N°8 letra d) numeral (ii) LIR</t>
  </si>
  <si>
    <t>Crédito al IUSC  o IGC por impuestos soportados en el exterior, según arts. 41 A N°4 letra B) o N° 5 LIR</t>
  </si>
  <si>
    <t>Crédito al IGC o IUSC por IUSC, según art. 56 N° 2 LIR</t>
  </si>
  <si>
    <t>Crédito al IGC o IUSC por ahorro neto positivo (Recuadro N° 3), según art. 3° transitorio numeral VI) Ley N° 20.780 (ex. art. 57 bis LIR)</t>
  </si>
  <si>
    <t>Crédito al IGC o IUSC por IDPC con derecho a devolución, según art. 56 N° 3 LIR</t>
  </si>
  <si>
    <t>Crédito al IGC por impuestos soportados en el exterior, según art. 41 A N° 4 letra A) letra b) LIR</t>
  </si>
  <si>
    <t>Crédito al IGC por donaciones al Fondo Nacional de Reconstrucción, según arts. 5 y 9 Ley N° 20.444</t>
  </si>
  <si>
    <t>Crédito al IGC o IUSC por donaciones para fines culturales, según art. 8 Ley N° 18.985</t>
  </si>
  <si>
    <t>IGC O IUSC, DÉBITO FISCAL Y/O TASA ADICIONAL DETERMINADO</t>
  </si>
  <si>
    <t>IMPUESTOS ANUALES A LA RENTA</t>
  </si>
  <si>
    <t>IMPUESTOS DETERMINADOS</t>
  </si>
  <si>
    <t>IMPUESTOS</t>
  </si>
  <si>
    <t>BASE IMPONIBLE</t>
  </si>
  <si>
    <t>REBAJAS AL IMPUESTO</t>
  </si>
  <si>
    <t>IDPC de empresas acogidas al régimen Pro Pyme, según art. 14 letra D) N° 3 LIR</t>
  </si>
  <si>
    <t>IDPC de empresas acogidas al régimen de imputación parcial de créditos, según art. 14 letra A) LIR</t>
  </si>
  <si>
    <t>IDPC sobre rentas presuntas, según art. 34 LIR</t>
  </si>
  <si>
    <t>a) Rentas propias de actividad de renta presunta agrícola</t>
  </si>
  <si>
    <t>b) Rentas propias de actividad de renta presunta transporte de pasajeros</t>
  </si>
  <si>
    <t>c) Rentas propias de actividad de renta presunta transporte de carga</t>
  </si>
  <si>
    <t>d) Rentas propias de actividad de renta presunta minera</t>
  </si>
  <si>
    <t>IDPC sobre rentas efectivas determinadas sin contabilidad completa</t>
  </si>
  <si>
    <t>a) Rentas del arrendamiento, subarrendamiento, usufructo o cesión de cualquier otra forma de uso o goce temporal de bienes raíces agrícolas y no agrícolas</t>
  </si>
  <si>
    <t>b) Mayor valor en la enajenación de bienes raíces situados en Chile</t>
  </si>
  <si>
    <t>Código eliminado [1896]</t>
  </si>
  <si>
    <t xml:space="preserve">c) Rentas obtenidas por contribuyentes con contabilidad simplificada          </t>
  </si>
  <si>
    <t>d) Otras rentas efectivas afectas a lDPC e impuestos finales</t>
  </si>
  <si>
    <t>e) Otras rentas de fuente extranjera afectas</t>
  </si>
  <si>
    <t>Impuesto de 40% empresas del Estado, según art. 2º D.L. N° 2.398 de 1978</t>
  </si>
  <si>
    <t>Pago voluntario a título de IDPC, según art. 14 letra A) N° 6 LIR</t>
  </si>
  <si>
    <t>Diferencia de créditos por IDPC otorgados en forma indebida o en exceso, según art. 14 letra A) N° 7 LIR</t>
  </si>
  <si>
    <t>Impuesto específico a la actividad minera, según ex. art. 64 bis LIR</t>
  </si>
  <si>
    <t xml:space="preserve"> </t>
  </si>
  <si>
    <t>Royalty Minero Ley N° 21.591</t>
  </si>
  <si>
    <t xml:space="preserve">a) Componente ad valorem según art. 2 Ley N° 21.591 </t>
  </si>
  <si>
    <t xml:space="preserve">b) Componente del margen según art 3 o art 4 Ley N° 21.591 </t>
  </si>
  <si>
    <t>Impuesto único de 10% por enajenación de bienes raíces, según art. 17 N° 8 letra b) LIR y/o art. 4 Ley N° 21.078</t>
  </si>
  <si>
    <t>Impuesto único de 40% sobre gastos rechazados y otras partidas, según art. 21 inc. 1°, art. 14 letra A) N° 9 LIR</t>
  </si>
  <si>
    <t>Impuesto único de 10% por enajenación o rescate de acciones de S.A. con presencia bursátil, de cuotas de fondos de inversión y fondos mutuos, según art. 107 LIR</t>
  </si>
  <si>
    <t>Contribución para el desarrollo regional según art. 32 Ley N° 21.210</t>
  </si>
  <si>
    <t>IA en carácter de único (activos subyacentes), según art. 58 N° 3 LIR</t>
  </si>
  <si>
    <t>Impuesto único de 10%, según art. 82 del art. 1° Ley N° 20.712</t>
  </si>
  <si>
    <t>Impuesto único por exceso de endeudamiento, según art. 41 F LIR</t>
  </si>
  <si>
    <t>IA según ex D.L. N° 600 de 1974</t>
  </si>
  <si>
    <t>IA según arts. 58 N° 1 y 2 y 60 inc. 1° LIR</t>
  </si>
  <si>
    <t>Impuesto único tasa 25% por distribuciones desproporcionadas, según art. 39° transitorio Ley N° 21.210</t>
  </si>
  <si>
    <t>Tasa adicional de 10% de IA, sobre cantidades declaradas en código 106, según art. 21 inc 3° LIR</t>
  </si>
  <si>
    <t>Retención de impuesto sobre gastos rechazados y otras partidas (tasa 45%), según art. 74 N° 4 LIR</t>
  </si>
  <si>
    <t>Retención de IA en carácter de único (activos subyacentes) (tasa 20% y/o 35%), según art. 74 N° 4 LIR</t>
  </si>
  <si>
    <t>Retención del IA sobre rentas asignadas empresas acogidas al régimen de los arts. 14 letra B) N° 1 , 2 y/o 14 letra D) N° 8, según art. 74 N° 4 LIR</t>
  </si>
  <si>
    <t>Débito fiscal por restitución crédito por IDPC, según art. 63 inc. final LIR</t>
  </si>
  <si>
    <t>Impuesto único talleres artesanales</t>
  </si>
  <si>
    <t>Impuesto único pescadores artesanales</t>
  </si>
  <si>
    <t>Impuesto único por retiros de ahorro previsional, según art. 42 bis inc. 1° N° 3 LIR</t>
  </si>
  <si>
    <t>DEDUCCIONES A LOS IMPUESTOS</t>
  </si>
  <si>
    <t>PPM y remanente del IEAM</t>
  </si>
  <si>
    <t>a) PPM arts. 84 letras a), c) , e), y h) y 14 D N° 3 letra (k) LIR  y PPM royalty minero según art. 7 Ley N° 21.591</t>
  </si>
  <si>
    <t>b) PPM de segunda categoría art. 84 letra b) LIR</t>
  </si>
  <si>
    <t>Crédito fiscal AFP, según art. 23 D.L. N° 3.500 de 1980</t>
  </si>
  <si>
    <t>Crédito por gastos de capacitación, según Ley N° 19.518</t>
  </si>
  <si>
    <t>Crédito empresas constructoras</t>
  </si>
  <si>
    <t>Crédito por reintegro de peajes, según art. 1° Ley N° 19.764</t>
  </si>
  <si>
    <t>Retenciones por rentas declaradas en código 110 (Recuadro N°1)</t>
  </si>
  <si>
    <t>Mayor retención por sueldos, pensiones y otras rentas similares declaradas en código 1098, según art. 88 inc. final LIR</t>
  </si>
  <si>
    <t>Retenciones por rentas declaradas en códigos 104, 106, 108, 955, 1632, 155, 1032, 1891, 908, 951, 32 y 1829</t>
  </si>
  <si>
    <t>Remanente de crédito por reliquidación del IUSC y/o por ahorro neto positivo, proveniente de códigos 162 y/o 174</t>
  </si>
  <si>
    <t>Remanente de crédito por IDPC proveniente de códigos 1638 y/o 610</t>
  </si>
  <si>
    <t>Créditos puestos a disposición de los socios por la sociedad respectiva, según instrucciones</t>
  </si>
  <si>
    <t>[912] [167] [747]</t>
  </si>
  <si>
    <t>PPM puestos a disposición de los propietarios de empresas del régimen de transparencia tributaria del art. 14 letra D) N° 8 LIR</t>
  </si>
  <si>
    <t>Pago provisional exportadores, según ex-art. 13 Ley N° 18.768</t>
  </si>
  <si>
    <t>Retenciones sobre intereses, según art. 74 N° 7 y 8 LIR</t>
  </si>
  <si>
    <r>
      <t>Impuestos declarados y pagados en conformidad al art. 69</t>
    </r>
    <r>
      <rPr>
        <sz val="8"/>
        <color theme="1" tint="0.249977111117893"/>
        <rFont val="Arial"/>
        <family val="2"/>
      </rPr>
      <t xml:space="preserve"> N° 4 LIR </t>
    </r>
  </si>
  <si>
    <t>Excedente crédito por IDPC del código 76</t>
  </si>
  <si>
    <t>OTROS CARGOS</t>
  </si>
  <si>
    <t>Cargo por cotizaciones previsionales, según arts. 89 y sgtes. D.L. N° 3.500 de 1980</t>
  </si>
  <si>
    <t>Monto a pagar cuota(s) préstamo(s) tasa 0% (préstamos solidarios del Estado)</t>
  </si>
  <si>
    <t xml:space="preserve">Monto a pagar cuota anticipo solidario para pago de cotizaciones, según art. 21 inc. 1° y 3° Ley N° 21.354  </t>
  </si>
  <si>
    <t>RESULTADO LIQUIDACIÓN ANUAL IMPUESTO A LA RENTA   (si el resultado es negativo o cero, deberá declarar por Internet)</t>
  </si>
  <si>
    <t>REMANENTE DE CRÉDITO</t>
  </si>
  <si>
    <t xml:space="preserve"> SALDO A FAVOR</t>
  </si>
  <si>
    <t>Menos: saldo puesto a disposición de los socios</t>
  </si>
  <si>
    <t>DEVOLUCIÓN SOLICITADA</t>
  </si>
  <si>
    <t>SOLICITO DEPOSITAR REMANENTE EN CUENTA CORRIENTE O DE AHORRO BANCARIA</t>
  </si>
  <si>
    <t>Nombre institución bancaria</t>
  </si>
  <si>
    <t>Número de cuenta</t>
  </si>
  <si>
    <t>Tipo de cuenta</t>
  </si>
  <si>
    <t xml:space="preserve">Cuenta corriente </t>
  </si>
  <si>
    <t>Cuenta vista</t>
  </si>
  <si>
    <t>Cuenta RUT</t>
  </si>
  <si>
    <t xml:space="preserve">Cuenta de ahorro </t>
  </si>
  <si>
    <t>Sin tipo de cuenta</t>
  </si>
  <si>
    <t>IMPUESTO A PAGAR</t>
  </si>
  <si>
    <t>Impuesto adeudado</t>
  </si>
  <si>
    <t>Reajuste art.72 LIR, código 305      %</t>
  </si>
  <si>
    <t>TOTAL A PAGAR (códigos 90 + 39)</t>
  </si>
  <si>
    <t>RECARGOS POR DECLARACIÓN FUERA DE PLAZO</t>
  </si>
  <si>
    <t>MÁS: reajustes declaración fuera de plazo</t>
  </si>
  <si>
    <t>MÁS: intereses y multas declaración fuera de plazo</t>
  </si>
  <si>
    <t>TOTAL A PAGAR (códigos 91+92+ 93)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</si>
</sst>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&quot;$&quot;\-#,##0"/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\ _€_-;\-* #,##0\ _€_-;_-* &quot;-&quot;??\ _€_-;_-@_-"/>
    <numFmt numFmtId="168" formatCode="_(* #,##0_);_(* \(#,##0\);_(* &quot;-&quot;_);_(@_)"/>
    <numFmt numFmtId="169" formatCode="#,##0.000000"/>
    <numFmt numFmtId="170" formatCode="0.0%"/>
    <numFmt numFmtId="171" formatCode="#,##0\ ;\(#,##0\)"/>
    <numFmt numFmtId="172" formatCode="#,##0;\(#,##0\)"/>
    <numFmt numFmtId="173" formatCode="00"/>
    <numFmt numFmtId="174" formatCode="0#,##0"/>
  </numFmts>
  <fonts count="6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rgb="FF000000"/>
      <name val="Arial"/>
      <family val="2"/>
    </font>
    <font>
      <sz val="10"/>
      <color rgb="FF706F6F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sz val="20"/>
      <name val="Arial"/>
      <family val="2"/>
    </font>
    <font>
      <b/>
      <u/>
      <sz val="14"/>
      <color rgb="FFFF0000"/>
      <name val="Aptos Narrow"/>
      <family val="2"/>
      <scheme val="minor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11"/>
      <name val="Calibri"/>
      <family val="2"/>
    </font>
    <font>
      <b/>
      <sz val="14"/>
      <color rgb="FFFF0000"/>
      <name val="Calibri"/>
      <family val="2"/>
    </font>
    <font>
      <b/>
      <sz val="14"/>
      <color rgb="FF0000FF"/>
      <name val="Calibri"/>
      <family val="2"/>
    </font>
    <font>
      <sz val="16"/>
      <name val="Calibri"/>
      <family val="2"/>
    </font>
    <font>
      <sz val="14"/>
      <color theme="1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name val="Times New Roman"/>
      <family val="1"/>
    </font>
    <font>
      <b/>
      <sz val="6"/>
      <name val="Verdana"/>
      <family val="2"/>
    </font>
    <font>
      <b/>
      <sz val="14"/>
      <color theme="1" tint="0.249977111117893"/>
      <name val="Arial"/>
      <family val="2"/>
    </font>
    <font>
      <b/>
      <sz val="8"/>
      <color theme="1"/>
      <name val="Verdana"/>
      <family val="2"/>
    </font>
    <font>
      <sz val="9"/>
      <color theme="1" tint="0.14999847407452621"/>
      <name val="Arial"/>
      <family val="2"/>
    </font>
    <font>
      <b/>
      <sz val="9"/>
      <color theme="1" tint="0.14999847407452621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 tint="0.249977111117893"/>
      <name val="Arial"/>
      <family val="2"/>
    </font>
    <font>
      <b/>
      <sz val="8"/>
      <color rgb="FFFF0000"/>
      <name val="Arial"/>
      <family val="2"/>
    </font>
    <font>
      <b/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u/>
      <sz val="8"/>
      <color rgb="FF000000"/>
      <name val="Arial"/>
    </font>
    <font>
      <b/>
      <sz val="8"/>
      <color theme="1"/>
      <name val="Arial"/>
      <family val="2"/>
    </font>
    <font>
      <b/>
      <sz val="8"/>
      <color rgb="FF0070C0"/>
      <name val="Arial"/>
      <family val="2"/>
    </font>
    <font>
      <sz val="10"/>
      <color theme="1"/>
      <name val="Aptos Narrow"/>
      <family val="2"/>
      <scheme val="minor"/>
    </font>
    <font>
      <sz val="7.5"/>
      <name val="Arial"/>
      <family val="2"/>
    </font>
    <font>
      <b/>
      <sz val="8"/>
      <color rgb="FF000000"/>
      <name val="Arial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color theme="1" tint="0.249977111117893"/>
      <name val="Arial"/>
      <family val="2"/>
    </font>
    <font>
      <b/>
      <sz val="9"/>
      <color theme="1"/>
      <name val="Arial"/>
      <family val="2"/>
    </font>
    <font>
      <sz val="9"/>
      <color theme="1" tint="0.249977111117893"/>
      <name val="Arial"/>
      <family val="2"/>
    </font>
    <font>
      <b/>
      <sz val="9"/>
      <color theme="1" tint="0.249977111117893"/>
      <name val="Arial"/>
      <family val="2"/>
    </font>
    <font>
      <sz val="8"/>
      <color rgb="FF404040"/>
      <name val="Arial"/>
    </font>
    <font>
      <b/>
      <sz val="8"/>
      <color rgb="FF404040"/>
      <name val="Arial"/>
    </font>
    <font>
      <b/>
      <sz val="8"/>
      <color rgb="FF00B050"/>
      <name val="Arial"/>
      <family val="2"/>
    </font>
    <font>
      <b/>
      <sz val="10"/>
      <color theme="1" tint="0.249977111117893"/>
      <name val="Arial"/>
      <family val="2"/>
    </font>
    <font>
      <sz val="8"/>
      <color theme="1" tint="0.34998626667073579"/>
      <name val="Arial"/>
      <family val="2"/>
    </font>
    <font>
      <b/>
      <sz val="8"/>
      <color theme="1" tint="0.3499862666707357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0F0F0"/>
        <bgColor theme="0" tint="-0.34998626667073579"/>
      </patternFill>
    </fill>
    <fill>
      <patternFill patternType="solid">
        <fgColor theme="5" tint="0.39997558519241921"/>
        <bgColor theme="0" tint="-0.34998626667073579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theme="0" tint="-0.3499862666707357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theme="0" tint="-0.34998626667073579"/>
      </patternFill>
    </fill>
  </fills>
  <borders count="20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39997558519241921"/>
      </bottom>
      <diagonal/>
    </border>
    <border>
      <left style="thick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ck">
        <color theme="4" tint="0.39997558519241921"/>
      </right>
      <top/>
      <bottom style="thin">
        <color theme="4" tint="0.39997558519241921"/>
      </bottom>
      <diagonal/>
    </border>
    <border>
      <left/>
      <right style="thick">
        <color theme="4" tint="0.39997558519241921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ck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/>
      <top style="thin">
        <color theme="4" tint="0.39997558519241921"/>
      </top>
      <bottom style="hair">
        <color theme="4" tint="0.39997558519241921"/>
      </bottom>
      <diagonal/>
    </border>
    <border>
      <left/>
      <right/>
      <top style="thin">
        <color theme="4" tint="0.39997558519241921"/>
      </top>
      <bottom style="hair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hair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hair">
        <color theme="4" tint="0.39997558519241921"/>
      </bottom>
      <diagonal/>
    </border>
    <border>
      <left/>
      <right style="thick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ck">
        <color theme="4" tint="0.39997558519241921"/>
      </left>
      <right/>
      <top style="hair">
        <color theme="4" tint="0.39997558519241921"/>
      </top>
      <bottom style="hair">
        <color theme="4" tint="0.39997558519241921"/>
      </bottom>
      <diagonal/>
    </border>
    <border>
      <left/>
      <right/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/>
      <top style="hair">
        <color theme="4" tint="0.39997558519241921"/>
      </top>
      <bottom style="hair">
        <color theme="4" tint="0.39997558519241921"/>
      </bottom>
      <diagonal/>
    </border>
    <border>
      <left/>
      <right style="thick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n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/>
      <right style="thin">
        <color theme="4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ck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n">
        <color theme="4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n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4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/>
      </left>
      <right style="thick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hair">
        <color theme="4" tint="0.39997558519241921"/>
      </top>
      <bottom style="thick">
        <color theme="4" tint="0.39997558519241921"/>
      </bottom>
      <diagonal/>
    </border>
    <border>
      <left/>
      <right style="thin">
        <color theme="4"/>
      </right>
      <top style="hair">
        <color theme="4" tint="0.39997558519241921"/>
      </top>
      <bottom style="thick">
        <color theme="4" tint="0.39997558519241921"/>
      </bottom>
      <diagonal/>
    </border>
    <border>
      <left style="thin">
        <color theme="4"/>
      </left>
      <right style="thin">
        <color theme="4"/>
      </right>
      <top style="hair">
        <color theme="4" tint="0.39997558519241921"/>
      </top>
      <bottom style="thick">
        <color theme="4" tint="0.39997558519241921"/>
      </bottom>
      <diagonal/>
    </border>
    <border>
      <left style="thin">
        <color theme="4"/>
      </left>
      <right style="thin">
        <color theme="4" tint="0.39997558519241921"/>
      </right>
      <top style="hair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/>
      <bottom style="thick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ck">
        <color theme="4" tint="0.39997558519241921"/>
      </bottom>
      <diagonal/>
    </border>
    <border>
      <left style="thin">
        <color theme="4"/>
      </left>
      <right style="thick">
        <color theme="4" tint="0.39997558519241921"/>
      </right>
      <top/>
      <bottom style="thick">
        <color theme="4" tint="0.39997558519241921"/>
      </bottom>
      <diagonal/>
    </border>
    <border>
      <left style="thick">
        <color theme="4" tint="0.39997558519241921"/>
      </left>
      <right/>
      <top style="thick">
        <color theme="4" tint="0.39997558519241921"/>
      </top>
      <bottom style="hair">
        <color theme="4" tint="0.39997558519241921"/>
      </bottom>
      <diagonal/>
    </border>
    <border>
      <left/>
      <right/>
      <top style="thick">
        <color theme="4" tint="0.39997558519241921"/>
      </top>
      <bottom style="hair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/>
      <top/>
      <bottom style="hair">
        <color theme="4" tint="0.39997558519241921"/>
      </bottom>
      <diagonal/>
    </border>
    <border>
      <left/>
      <right/>
      <top/>
      <bottom style="hair">
        <color theme="4" tint="0.39997558519241921"/>
      </bottom>
      <diagonal/>
    </border>
    <border>
      <left/>
      <right style="thin">
        <color theme="4" tint="0.39997558519241921"/>
      </right>
      <top/>
      <bottom style="hair">
        <color theme="4" tint="0.39997558519241921"/>
      </bottom>
      <diagonal/>
    </border>
    <border>
      <left/>
      <right style="thick">
        <color theme="4" tint="0.39997558519241921"/>
      </right>
      <top/>
      <bottom style="hair">
        <color theme="4" tint="0.39997558519241921"/>
      </bottom>
      <diagonal/>
    </border>
    <border>
      <left style="thick">
        <color theme="4" tint="0.39997558519241921"/>
      </left>
      <right/>
      <top/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/>
      <diagonal/>
    </border>
    <border>
      <left style="thin">
        <color theme="4" tint="0.39997558519241921"/>
      </left>
      <right style="thick">
        <color theme="4" tint="0.39997558519241921"/>
      </right>
      <top style="hair">
        <color theme="4" tint="0.39997558519241921"/>
      </top>
      <bottom/>
      <diagonal/>
    </border>
    <border>
      <left style="thin">
        <color theme="4" tint="0.39997558519241921"/>
      </left>
      <right style="thick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ck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4" tint="0.39997558519241921"/>
      </left>
      <right/>
      <top/>
      <bottom/>
      <diagonal/>
    </border>
    <border>
      <left/>
      <right/>
      <top style="thick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hair">
        <color theme="4" tint="0.39997558519241921"/>
      </bottom>
      <diagonal/>
    </border>
    <border>
      <left/>
      <right/>
      <top style="medium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ck">
        <color theme="4" tint="0.39997558519241921"/>
      </left>
      <right/>
      <top style="hair">
        <color theme="4" tint="0.39997558519241921"/>
      </top>
      <bottom/>
      <diagonal/>
    </border>
    <border>
      <left/>
      <right/>
      <top style="hair">
        <color theme="4" tint="0.39997558519241921"/>
      </top>
      <bottom/>
      <diagonal/>
    </border>
    <border>
      <left/>
      <right style="thin">
        <color theme="4" tint="0.39997558519241921"/>
      </right>
      <top style="hair">
        <color theme="4" tint="0.39997558519241921"/>
      </top>
      <bottom/>
      <diagonal/>
    </border>
    <border>
      <left style="thin">
        <color theme="4" tint="0.39997558519241921"/>
      </left>
      <right/>
      <top style="hair">
        <color theme="4" tint="0.39997558519241921"/>
      </top>
      <bottom/>
      <diagonal/>
    </border>
    <border>
      <left style="thick">
        <color theme="4" tint="0.39997558519241921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theme="4" tint="0.39997558519241921"/>
      </right>
      <top/>
      <bottom style="thin">
        <color theme="0" tint="-0.249977111117893"/>
      </bottom>
      <diagonal/>
    </border>
    <border>
      <left style="thick">
        <color theme="4" tint="0.39997558519241921"/>
      </left>
      <right/>
      <top style="thin">
        <color theme="0" tint="-0.249977111117893"/>
      </top>
      <bottom style="hair">
        <color theme="4" tint="0.39997558519241921"/>
      </bottom>
      <diagonal/>
    </border>
    <border>
      <left/>
      <right/>
      <top style="thin">
        <color theme="0" tint="-0.249977111117893"/>
      </top>
      <bottom style="hair">
        <color theme="4" tint="0.3999755851924192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hair">
        <color theme="4" tint="0.3999755851924192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hair">
        <color theme="4" tint="0.39997558519241921"/>
      </bottom>
      <diagonal/>
    </border>
    <border>
      <left/>
      <right style="thick">
        <color theme="4" tint="0.39997558519241921"/>
      </right>
      <top style="thin">
        <color theme="0" tint="-0.249977111117893"/>
      </top>
      <bottom style="hair">
        <color theme="4" tint="0.39997558519241921"/>
      </bottom>
      <diagonal/>
    </border>
    <border>
      <left/>
      <right style="thin">
        <color theme="0" tint="-0.249977111117893"/>
      </right>
      <top/>
      <bottom style="hair">
        <color theme="4" tint="0.39997558519241921"/>
      </bottom>
      <diagonal/>
    </border>
    <border>
      <left style="thin">
        <color theme="0" tint="-0.249977111117893"/>
      </left>
      <right/>
      <top/>
      <bottom style="hair">
        <color theme="4" tint="0.39997558519241921"/>
      </bottom>
      <diagonal/>
    </border>
    <border>
      <left/>
      <right style="thin">
        <color theme="0" tint="-0.249977111117893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0" tint="-0.249977111117893"/>
      </left>
      <right/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0" tint="-0.249977111117893"/>
      </right>
      <top/>
      <bottom style="thin">
        <color theme="4" tint="0.39997558519241921"/>
      </bottom>
      <diagonal/>
    </border>
    <border>
      <left style="thin">
        <color theme="0" tint="-0.249977111117893"/>
      </left>
      <right/>
      <top/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0" tint="-0.249977111117893"/>
      </left>
      <right style="thick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/>
      <bottom style="hair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hair">
        <color theme="4" tint="0.39997558519241921"/>
      </bottom>
      <diagonal/>
    </border>
    <border>
      <left style="thin">
        <color theme="0" tint="-0.249977111117893"/>
      </left>
      <right style="thick">
        <color theme="4" tint="0.39997558519241921"/>
      </right>
      <top/>
      <bottom style="hair">
        <color theme="4" tint="0.39997558519241921"/>
      </bottom>
      <diagonal/>
    </border>
    <border>
      <left style="thick">
        <color theme="4" tint="0.39997558519241921"/>
      </left>
      <right/>
      <top/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/>
      <bottom style="thick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4" tint="0.39997558519241921"/>
      </bottom>
      <diagonal/>
    </border>
    <border>
      <left style="thin">
        <color theme="0" tint="-0.249977111117893"/>
      </left>
      <right style="thick">
        <color theme="4" tint="0.39997558519241921"/>
      </right>
      <top/>
      <bottom style="thick">
        <color theme="4" tint="0.39997558519241921"/>
      </bottom>
      <diagonal/>
    </border>
    <border>
      <left style="thick">
        <color theme="4" tint="0.39997558519241921"/>
      </left>
      <right/>
      <top style="thick">
        <color theme="4" tint="0.39997558519241921"/>
      </top>
      <bottom/>
      <diagonal/>
    </border>
    <border>
      <left/>
      <right/>
      <top style="thick">
        <color theme="4" tint="0.39997558519241921"/>
      </top>
      <bottom/>
      <diagonal/>
    </border>
    <border>
      <left/>
      <right style="thick">
        <color theme="4" tint="0.39997558519241921"/>
      </right>
      <top style="thick">
        <color theme="4" tint="0.39997558519241921"/>
      </top>
      <bottom/>
      <diagonal/>
    </border>
    <border>
      <left/>
      <right style="thin">
        <color theme="4" tint="0.39997558519241921"/>
      </right>
      <top/>
      <bottom style="thick">
        <color theme="4" tint="0.39997558519241921"/>
      </bottom>
      <diagonal/>
    </border>
    <border>
      <left style="thin">
        <color theme="4" tint="0.39997558519241921"/>
      </left>
      <right/>
      <top/>
      <bottom style="thick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 style="hair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/>
      <top style="thick">
        <color theme="4" tint="0.39997558519241921"/>
      </top>
      <bottom style="thin">
        <color theme="4" tint="0.39997558519241921"/>
      </bottom>
      <diagonal/>
    </border>
    <border>
      <left/>
      <right/>
      <top style="thick">
        <color theme="4" tint="0.39997558519241921"/>
      </top>
      <bottom style="thin">
        <color theme="4" tint="0.39997558519241921"/>
      </bottom>
      <diagonal/>
    </border>
    <border>
      <left/>
      <right style="thick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hair">
        <color theme="4" tint="0.39997558519241921"/>
      </left>
      <right style="thin">
        <color theme="4" tint="0.39997558519241921"/>
      </right>
      <top style="hair">
        <color theme="4" tint="0.39997558519241921"/>
      </top>
      <bottom/>
      <diagonal/>
    </border>
    <border>
      <left/>
      <right style="thick">
        <color theme="4" tint="0.39997558519241921"/>
      </right>
      <top/>
      <bottom style="thick">
        <color theme="4" tint="0.39997558519241921"/>
      </bottom>
      <diagonal/>
    </border>
    <border>
      <left style="thick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ck">
        <color theme="4" tint="0.3999755851924192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ck">
        <color theme="4" tint="0.39997558519241921"/>
      </bottom>
      <diagonal/>
    </border>
    <border>
      <left style="thin">
        <color theme="4" tint="0.39997558519241921"/>
      </left>
      <right/>
      <top style="hair">
        <color theme="4" tint="0.39997558519241921"/>
      </top>
      <bottom style="thick">
        <color theme="4" tint="0.39997558519241921"/>
      </bottom>
      <diagonal/>
    </border>
    <border>
      <left/>
      <right/>
      <top style="hair">
        <color theme="4" tint="0.39997558519241921"/>
      </top>
      <bottom style="thick">
        <color theme="4" tint="0.39997558519241921"/>
      </bottom>
      <diagonal/>
    </border>
    <border>
      <left/>
      <right style="thin">
        <color theme="4" tint="0.39997558519241921"/>
      </right>
      <top style="hair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/>
      </left>
      <right/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ck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/>
      <bottom/>
      <diagonal/>
    </border>
    <border>
      <left style="thick">
        <color theme="4" tint="0.39997558519241921"/>
      </left>
      <right/>
      <top style="hair">
        <color theme="4" tint="0.39997558519241921"/>
      </top>
      <bottom style="thin">
        <color theme="4" tint="0.39997558519241921"/>
      </bottom>
      <diagonal/>
    </border>
    <border>
      <left/>
      <right/>
      <top style="hair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hair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hair">
        <color theme="4" tint="0.39997558519241921"/>
      </right>
      <top/>
      <bottom style="hair">
        <color theme="4" tint="0.39997558519241921"/>
      </bottom>
      <diagonal/>
    </border>
    <border>
      <left style="thin">
        <color theme="4" tint="0.39997558519241921"/>
      </left>
      <right style="hair">
        <color theme="4" tint="0.39997558519241921"/>
      </right>
      <top style="hair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hair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hair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hair">
        <color theme="4" tint="0.39997558519241921"/>
      </right>
      <top style="thin">
        <color theme="4" tint="0.39997558519241921"/>
      </top>
      <bottom/>
      <diagonal/>
    </border>
    <border>
      <left style="thick">
        <color theme="4" tint="0.39997558519241921"/>
      </left>
      <right/>
      <top style="hair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/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4"/>
      </right>
      <top/>
      <bottom style="hair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hair">
        <color theme="4" tint="0.39997558519241921"/>
      </bottom>
      <diagonal/>
    </border>
    <border>
      <left style="thin">
        <color theme="4"/>
      </left>
      <right/>
      <top/>
      <bottom style="hair">
        <color theme="4" tint="0.39997558519241921"/>
      </bottom>
      <diagonal/>
    </border>
    <border>
      <left style="thin">
        <color theme="0" tint="-0.249977111117893"/>
      </left>
      <right/>
      <top/>
      <bottom style="thick">
        <color theme="4" tint="0.39997558519241921"/>
      </bottom>
      <diagonal/>
    </border>
    <border>
      <left style="thin">
        <color theme="0" tint="-0.249977111117893"/>
      </left>
      <right style="thick">
        <color theme="4" tint="0.39997558519241921"/>
      </right>
      <top style="thin">
        <color theme="4" tint="0.39997558519241921"/>
      </top>
      <bottom/>
      <diagonal/>
    </border>
    <border>
      <left style="thin">
        <color theme="0" tint="-0.249977111117893"/>
      </left>
      <right style="thick">
        <color theme="4" tint="0.39997558519241921"/>
      </right>
      <top/>
      <bottom/>
      <diagonal/>
    </border>
    <border>
      <left/>
      <right style="thin">
        <color theme="0" tint="-0.249977111117893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0" tint="-0.249977111117893"/>
      </left>
      <right style="thin">
        <color theme="4" tint="0.39997558519241921"/>
      </right>
      <top style="thin">
        <color theme="4" tint="0.39997558519241921"/>
      </top>
      <bottom style="hair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 style="hair">
        <color theme="4" tint="0.39997558519241921"/>
      </top>
      <bottom style="hair">
        <color theme="4" tint="0.39997558519241921"/>
      </bottom>
      <diagonal/>
    </border>
    <border>
      <left style="thin">
        <color theme="0" tint="-0.249977111117893"/>
      </left>
      <right style="thin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/>
      <right style="thin">
        <color theme="4" tint="0.39997558519241921"/>
      </right>
      <top style="hair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0" tint="-0.249977111117893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249977111117893"/>
      </left>
      <right style="thick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/>
      <top style="thin">
        <color theme="4" tint="0.39997558519241921"/>
      </top>
      <bottom style="thick">
        <color theme="4" tint="0.39997558519241921"/>
      </bottom>
      <diagonal/>
    </border>
    <border>
      <left/>
      <right/>
      <top style="thin">
        <color theme="4" tint="0.39997558519241921"/>
      </top>
      <bottom style="thick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0" tint="-0.249977111117893"/>
      </right>
      <top style="thin">
        <color theme="4" tint="0.3999755851924192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4" tint="0.39997558519241921"/>
      </top>
      <bottom/>
      <diagonal/>
    </border>
    <border>
      <left style="thin">
        <color theme="0" tint="-0.249977111117893"/>
      </left>
      <right/>
      <top style="thin">
        <color theme="4" tint="0.39997558519241921"/>
      </top>
      <bottom/>
      <diagonal/>
    </border>
    <border>
      <left style="thick">
        <color theme="4" tint="0.39997558519241921"/>
      </left>
      <right style="thin">
        <color theme="0" tint="-0.499984740745262"/>
      </right>
      <top style="thick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ck">
        <color theme="4" tint="0.39997558519241921"/>
      </right>
      <top style="thick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49998474074526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499984740745262"/>
      </right>
      <top style="thin">
        <color theme="4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4" tint="0.3999755851924192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4" tint="0.39997558519241921"/>
      </right>
      <top style="thin">
        <color theme="4" tint="0.39997558519241921"/>
      </top>
      <bottom style="thin">
        <color theme="0" tint="-0.499984740745262"/>
      </bottom>
      <diagonal/>
    </border>
    <border>
      <left style="thin">
        <color theme="4" tint="0.399975585192419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4" tint="0.399975585192419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0" tint="-0.499984740745262"/>
      </right>
      <top style="thin">
        <color theme="0" tint="-0.499984740745262"/>
      </top>
      <bottom style="thin">
        <color theme="4" tint="0.399975585192419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4" tint="0.39997558519241921"/>
      </bottom>
      <diagonal/>
    </border>
    <border>
      <left style="thin">
        <color theme="0" tint="-0.499984740745262"/>
      </left>
      <right style="thick">
        <color theme="4" tint="0.39997558519241921"/>
      </right>
      <top style="thin">
        <color theme="0" tint="-0.499984740745262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/>
      <bottom style="hair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hair">
        <color theme="4" tint="0.39994506668294322"/>
      </bottom>
      <diagonal/>
    </border>
    <border>
      <left/>
      <right/>
      <top style="thin">
        <color theme="4" tint="0.39997558519241921"/>
      </top>
      <bottom style="hair">
        <color theme="4" tint="0.39994506668294322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hair">
        <color theme="4" tint="0.39994506668294322"/>
      </bottom>
      <diagonal/>
    </border>
    <border>
      <left style="thick">
        <color theme="4" tint="0.39997558519241921"/>
      </left>
      <right style="thin">
        <color theme="4" tint="0.39997558519241921"/>
      </right>
      <top/>
      <bottom/>
      <diagonal/>
    </border>
    <border>
      <left style="thick">
        <color theme="4" tint="0.39997558519241921"/>
      </left>
      <right style="thin">
        <color theme="4" tint="0.39997558519241921"/>
      </right>
      <top style="hair">
        <color theme="4" tint="0.39997558519241921"/>
      </top>
      <bottom/>
      <diagonal/>
    </border>
    <border>
      <left style="thin">
        <color theme="4" tint="0.39997558519241921"/>
      </left>
      <right style="hair">
        <color theme="4" tint="0.39997558519241921"/>
      </right>
      <top style="hair">
        <color theme="4" tint="0.39997558519241921"/>
      </top>
      <bottom style="hair">
        <color theme="4" tint="0.39997558519241921"/>
      </bottom>
      <diagonal/>
    </border>
    <border>
      <left style="hair">
        <color theme="4" tint="0.39997558519241921"/>
      </left>
      <right/>
      <top style="hair">
        <color theme="4" tint="0.39997558519241921"/>
      </top>
      <bottom style="hair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ck">
        <color theme="4" tint="0.39997558519241921"/>
      </bottom>
      <diagonal/>
    </border>
    <border>
      <left style="thin">
        <color theme="4" tint="0.39997558519241921"/>
      </left>
      <right style="thick">
        <color theme="4" tint="0.39997558519241921"/>
      </right>
      <top style="thin">
        <color theme="4" tint="0.39997558519241921"/>
      </top>
      <bottom style="thick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/>
      <bottom style="thick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ck">
        <color theme="4" tint="0.39997558519241921"/>
      </left>
      <right style="thin">
        <color theme="4" tint="0.39997558519241921"/>
      </right>
      <top style="hair">
        <color theme="4" tint="0.39997558519241921"/>
      </top>
      <bottom style="thin">
        <color theme="4" tint="0.39997558519241921"/>
      </bottom>
      <diagonal/>
    </border>
    <border diagonalDown="1">
      <left style="thick">
        <color theme="4" tint="0.39997558519241921"/>
      </left>
      <right/>
      <top/>
      <bottom style="thin">
        <color theme="4" tint="0.39997558519241921"/>
      </bottom>
      <diagonal style="thick">
        <color theme="4" tint="0.39997558519241921"/>
      </diagonal>
    </border>
    <border diagonalDown="1">
      <left/>
      <right/>
      <top/>
      <bottom style="thin">
        <color theme="4" tint="0.39997558519241921"/>
      </bottom>
      <diagonal style="thick">
        <color theme="4" tint="0.39997558519241921"/>
      </diagonal>
    </border>
    <border diagonalDown="1">
      <left/>
      <right style="thick">
        <color theme="4" tint="0.39997558519241921"/>
      </right>
      <top/>
      <bottom style="thin">
        <color theme="4" tint="0.39997558519241921"/>
      </bottom>
      <diagonal style="thick">
        <color theme="4" tint="0.39997558519241921"/>
      </diagonal>
    </border>
    <border>
      <left/>
      <right style="thick">
        <color theme="4" tint="0.39997558519241921"/>
      </right>
      <top style="thin">
        <color theme="4" tint="0.39997558519241921"/>
      </top>
      <bottom/>
      <diagonal/>
    </border>
    <border>
      <left/>
      <right style="thick">
        <color theme="4" tint="0.39994506668294322"/>
      </right>
      <top style="hair">
        <color theme="4" tint="0.39997558519241921"/>
      </top>
      <bottom style="hair">
        <color theme="4" tint="0.39997558519241921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3" fontId="8" fillId="0" borderId="0"/>
    <xf numFmtId="9" fontId="8" fillId="0" borderId="0" applyFont="0" applyFill="0" applyBorder="0" applyAlignment="0" applyProtection="0"/>
    <xf numFmtId="3" fontId="8" fillId="0" borderId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</cellStyleXfs>
  <cellXfs count="110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center"/>
    </xf>
    <xf numFmtId="167" fontId="2" fillId="3" borderId="1" xfId="4" applyNumberFormat="1" applyFont="1" applyFill="1" applyBorder="1" applyProtection="1"/>
    <xf numFmtId="0" fontId="2" fillId="0" borderId="0" xfId="0" applyFont="1"/>
    <xf numFmtId="165" fontId="0" fillId="0" borderId="0" xfId="1" applyNumberFormat="1" applyFont="1" applyFill="1" applyProtection="1"/>
    <xf numFmtId="14" fontId="0" fillId="0" borderId="0" xfId="0" applyNumberFormat="1"/>
    <xf numFmtId="165" fontId="0" fillId="0" borderId="0" xfId="0" applyNumberFormat="1"/>
    <xf numFmtId="41" fontId="0" fillId="0" borderId="0" xfId="2" applyFont="1"/>
    <xf numFmtId="41" fontId="0" fillId="0" borderId="0" xfId="0" applyNumberForma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41" fontId="2" fillId="0" borderId="0" xfId="2" applyFont="1"/>
    <xf numFmtId="0" fontId="2" fillId="0" borderId="2" xfId="0" applyFont="1" applyBorder="1"/>
    <xf numFmtId="0" fontId="0" fillId="0" borderId="2" xfId="0" applyBorder="1"/>
    <xf numFmtId="0" fontId="10" fillId="0" borderId="0" xfId="0" applyFont="1"/>
    <xf numFmtId="165" fontId="6" fillId="0" borderId="0" xfId="6" applyNumberFormat="1" applyFont="1" applyFill="1"/>
    <xf numFmtId="165" fontId="6" fillId="0" borderId="2" xfId="6" applyNumberFormat="1" applyFont="1" applyFill="1" applyBorder="1"/>
    <xf numFmtId="165" fontId="5" fillId="0" borderId="2" xfId="6" applyNumberFormat="1" applyFont="1" applyFill="1" applyBorder="1"/>
    <xf numFmtId="165" fontId="6" fillId="0" borderId="0" xfId="6" applyNumberFormat="1" applyFont="1" applyFill="1" applyAlignment="1" applyProtection="1">
      <alignment vertical="center"/>
      <protection locked="0"/>
    </xf>
    <xf numFmtId="165" fontId="5" fillId="0" borderId="0" xfId="6" applyNumberFormat="1" applyFont="1" applyFill="1" applyAlignment="1">
      <alignment vertical="center"/>
    </xf>
    <xf numFmtId="165" fontId="6" fillId="0" borderId="0" xfId="6" applyNumberFormat="1" applyFont="1" applyFill="1" applyAlignment="1">
      <alignment vertical="center"/>
    </xf>
    <xf numFmtId="165" fontId="7" fillId="0" borderId="0" xfId="6" applyNumberFormat="1" applyFont="1" applyFill="1" applyAlignment="1" applyProtection="1">
      <alignment horizontal="right" vertical="center"/>
      <protection locked="0"/>
    </xf>
    <xf numFmtId="42" fontId="0" fillId="0" borderId="0" xfId="0" applyNumberFormat="1"/>
    <xf numFmtId="41" fontId="0" fillId="0" borderId="0" xfId="2" applyFont="1" applyFill="1"/>
    <xf numFmtId="42" fontId="2" fillId="0" borderId="0" xfId="0" applyNumberFormat="1" applyFont="1"/>
    <xf numFmtId="41" fontId="2" fillId="0" borderId="0" xfId="2" applyFont="1" applyFill="1"/>
    <xf numFmtId="42" fontId="0" fillId="0" borderId="0" xfId="3" applyFont="1" applyFill="1"/>
    <xf numFmtId="41" fontId="2" fillId="0" borderId="0" xfId="0" applyNumberFormat="1" applyFont="1"/>
    <xf numFmtId="168" fontId="2" fillId="0" borderId="0" xfId="5" applyFont="1" applyFill="1"/>
    <xf numFmtId="42" fontId="0" fillId="0" borderId="1" xfId="3" applyFont="1" applyFill="1" applyBorder="1"/>
    <xf numFmtId="0" fontId="0" fillId="0" borderId="0" xfId="0" applyAlignment="1">
      <alignment horizontal="right"/>
    </xf>
    <xf numFmtId="6" fontId="0" fillId="0" borderId="2" xfId="0" applyNumberFormat="1" applyBorder="1"/>
    <xf numFmtId="6" fontId="0" fillId="0" borderId="1" xfId="3" applyNumberFormat="1" applyFont="1" applyFill="1" applyBorder="1"/>
    <xf numFmtId="0" fontId="0" fillId="0" borderId="0" xfId="0" applyAlignment="1">
      <alignment vertical="top"/>
    </xf>
    <xf numFmtId="41" fontId="0" fillId="0" borderId="0" xfId="0" applyNumberFormat="1" applyAlignment="1">
      <alignment horizontal="right" vertical="top"/>
    </xf>
    <xf numFmtId="6" fontId="0" fillId="0" borderId="1" xfId="3" applyNumberFormat="1" applyFont="1" applyBorder="1"/>
    <xf numFmtId="0" fontId="12" fillId="0" borderId="0" xfId="0" applyFont="1"/>
    <xf numFmtId="0" fontId="12" fillId="0" borderId="0" xfId="0" applyFont="1" applyAlignment="1" applyProtection="1">
      <alignment horizontal="left"/>
      <protection hidden="1"/>
    </xf>
    <xf numFmtId="0" fontId="18" fillId="0" borderId="0" xfId="0" applyFont="1"/>
    <xf numFmtId="0" fontId="19" fillId="0" borderId="0" xfId="0" applyFont="1"/>
    <xf numFmtId="0" fontId="7" fillId="0" borderId="0" xfId="0" applyFont="1"/>
    <xf numFmtId="0" fontId="7" fillId="0" borderId="0" xfId="0" applyFont="1" applyAlignment="1" applyProtection="1">
      <alignment horizontal="right"/>
      <protection hidden="1"/>
    </xf>
    <xf numFmtId="0" fontId="7" fillId="0" borderId="0" xfId="0" applyFont="1" applyAlignment="1">
      <alignment horizontal="right"/>
    </xf>
    <xf numFmtId="0" fontId="7" fillId="0" borderId="1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1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1" fontId="12" fillId="0" borderId="0" xfId="0" applyNumberFormat="1" applyFont="1" applyAlignment="1">
      <alignment horizontal="center" vertical="center" wrapText="1"/>
    </xf>
    <xf numFmtId="41" fontId="12" fillId="0" borderId="0" xfId="0" applyNumberFormat="1" applyFont="1"/>
    <xf numFmtId="41" fontId="12" fillId="0" borderId="1" xfId="0" applyNumberFormat="1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3" fillId="0" borderId="0" xfId="0" applyFont="1" applyProtection="1">
      <protection hidden="1"/>
    </xf>
    <xf numFmtId="0" fontId="13" fillId="0" borderId="0" xfId="0" applyFont="1" applyAlignment="1">
      <alignment wrapText="1"/>
    </xf>
    <xf numFmtId="0" fontId="13" fillId="0" borderId="0" xfId="0" applyFont="1" applyAlignment="1" applyProtection="1">
      <alignment vertical="center" wrapText="1"/>
      <protection hidden="1"/>
    </xf>
    <xf numFmtId="0" fontId="21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left"/>
      <protection hidden="1"/>
    </xf>
    <xf numFmtId="0" fontId="21" fillId="0" borderId="0" xfId="0" applyFont="1" applyAlignment="1">
      <alignment horizontal="right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14" applyFont="1" applyAlignment="1" applyProtection="1">
      <alignment vertical="top" wrapText="1"/>
      <protection hidden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41" fontId="12" fillId="0" borderId="0" xfId="2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 wrapText="1"/>
    </xf>
    <xf numFmtId="41" fontId="12" fillId="2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3" fillId="0" borderId="0" xfId="15" applyFont="1" applyAlignment="1">
      <alignment horizontal="left" wrapText="1"/>
    </xf>
    <xf numFmtId="0" fontId="24" fillId="5" borderId="0" xfId="16" applyFont="1" applyFill="1"/>
    <xf numFmtId="0" fontId="25" fillId="0" borderId="0" xfId="16" applyFont="1"/>
    <xf numFmtId="0" fontId="27" fillId="0" borderId="0" xfId="16" applyFont="1"/>
    <xf numFmtId="0" fontId="28" fillId="0" borderId="0" xfId="16" applyFont="1"/>
    <xf numFmtId="0" fontId="29" fillId="0" borderId="0" xfId="17" applyFont="1"/>
    <xf numFmtId="0" fontId="30" fillId="0" borderId="0" xfId="16" applyFont="1"/>
    <xf numFmtId="0" fontId="7" fillId="0" borderId="0" xfId="16"/>
    <xf numFmtId="0" fontId="8" fillId="0" borderId="5" xfId="16" quotePrefix="1" applyFont="1" applyBorder="1" applyAlignment="1">
      <alignment horizontal="center"/>
    </xf>
    <xf numFmtId="0" fontId="25" fillId="0" borderId="0" xfId="17" quotePrefix="1" applyFont="1" applyAlignment="1">
      <alignment horizontal="left"/>
    </xf>
    <xf numFmtId="0" fontId="7" fillId="0" borderId="0" xfId="16" applyAlignment="1">
      <alignment horizontal="right"/>
    </xf>
    <xf numFmtId="0" fontId="7" fillId="0" borderId="0" xfId="16" applyAlignment="1">
      <alignment horizontal="center"/>
    </xf>
    <xf numFmtId="0" fontId="7" fillId="0" borderId="1" xfId="16" applyBorder="1"/>
    <xf numFmtId="0" fontId="25" fillId="0" borderId="7" xfId="16" applyFont="1" applyBorder="1"/>
    <xf numFmtId="0" fontId="25" fillId="0" borderId="8" xfId="16" applyFont="1" applyBorder="1"/>
    <xf numFmtId="0" fontId="25" fillId="0" borderId="2" xfId="16" applyFont="1" applyBorder="1"/>
    <xf numFmtId="172" fontId="25" fillId="5" borderId="2" xfId="16" applyNumberFormat="1" applyFont="1" applyFill="1" applyBorder="1" applyAlignment="1">
      <alignment vertical="center" wrapText="1"/>
    </xf>
    <xf numFmtId="0" fontId="25" fillId="5" borderId="0" xfId="16" applyFont="1" applyFill="1"/>
    <xf numFmtId="0" fontId="25" fillId="2" borderId="0" xfId="16" applyFont="1" applyFill="1"/>
    <xf numFmtId="0" fontId="25" fillId="0" borderId="10" xfId="16" applyFont="1" applyBorder="1" applyAlignment="1">
      <alignment horizontal="center" vertical="center"/>
    </xf>
    <xf numFmtId="14" fontId="25" fillId="0" borderId="10" xfId="16" applyNumberFormat="1" applyFont="1" applyBorder="1" applyAlignment="1">
      <alignment horizontal="center" vertical="center"/>
    </xf>
    <xf numFmtId="41" fontId="25" fillId="0" borderId="10" xfId="2" applyFont="1" applyBorder="1" applyAlignment="1">
      <alignment horizontal="center" vertical="center"/>
    </xf>
    <xf numFmtId="0" fontId="25" fillId="0" borderId="0" xfId="16" applyFont="1" applyAlignment="1">
      <alignment horizontal="center" vertical="center"/>
    </xf>
    <xf numFmtId="3" fontId="25" fillId="5" borderId="0" xfId="16" applyNumberFormat="1" applyFont="1" applyFill="1"/>
    <xf numFmtId="0" fontId="25" fillId="0" borderId="0" xfId="16" applyFont="1" applyAlignment="1">
      <alignment horizontal="left" vertical="center"/>
    </xf>
    <xf numFmtId="172" fontId="25" fillId="5" borderId="0" xfId="16" applyNumberFormat="1" applyFont="1" applyFill="1" applyAlignment="1">
      <alignment horizontal="center" vertical="center" wrapText="1"/>
    </xf>
    <xf numFmtId="0" fontId="34" fillId="0" borderId="0" xfId="16" applyFont="1"/>
    <xf numFmtId="0" fontId="25" fillId="5" borderId="1" xfId="16" applyFont="1" applyFill="1" applyBorder="1" applyAlignment="1">
      <alignment horizontal="center" vertical="center"/>
    </xf>
    <xf numFmtId="0" fontId="25" fillId="5" borderId="0" xfId="16" applyFont="1" applyFill="1" applyAlignment="1">
      <alignment horizontal="center" vertical="center"/>
    </xf>
    <xf numFmtId="0" fontId="25" fillId="0" borderId="1" xfId="16" applyFont="1" applyBorder="1"/>
    <xf numFmtId="41" fontId="25" fillId="0" borderId="1" xfId="16" applyNumberFormat="1" applyFont="1" applyBorder="1"/>
    <xf numFmtId="0" fontId="12" fillId="0" borderId="0" xfId="17" applyFont="1" applyAlignment="1">
      <alignment horizontal="center"/>
    </xf>
    <xf numFmtId="0" fontId="12" fillId="0" borderId="7" xfId="17" applyFont="1" applyBorder="1" applyAlignment="1">
      <alignment vertical="center"/>
    </xf>
    <xf numFmtId="0" fontId="12" fillId="0" borderId="8" xfId="17" applyFont="1" applyBorder="1" applyAlignment="1">
      <alignment vertical="center"/>
    </xf>
    <xf numFmtId="0" fontId="12" fillId="0" borderId="0" xfId="17" applyFont="1" applyAlignment="1">
      <alignment vertical="center"/>
    </xf>
    <xf numFmtId="0" fontId="12" fillId="0" borderId="2" xfId="17" applyFont="1" applyBorder="1" applyAlignment="1">
      <alignment vertical="center"/>
    </xf>
    <xf numFmtId="16" fontId="25" fillId="0" borderId="10" xfId="16" applyNumberFormat="1" applyFont="1" applyBorder="1" applyAlignment="1">
      <alignment horizontal="center" vertical="center"/>
    </xf>
    <xf numFmtId="0" fontId="2" fillId="2" borderId="0" xfId="0" applyFont="1" applyFill="1"/>
    <xf numFmtId="165" fontId="0" fillId="0" borderId="0" xfId="6" applyNumberFormat="1" applyFont="1"/>
    <xf numFmtId="38" fontId="0" fillId="0" borderId="0" xfId="6" applyNumberFormat="1" applyFont="1"/>
    <xf numFmtId="38" fontId="2" fillId="0" borderId="2" xfId="6" applyNumberFormat="1" applyFont="1" applyBorder="1"/>
    <xf numFmtId="0" fontId="2" fillId="6" borderId="2" xfId="0" applyFont="1" applyFill="1" applyBorder="1"/>
    <xf numFmtId="0" fontId="0" fillId="0" borderId="1" xfId="0" quotePrefix="1" applyBorder="1"/>
    <xf numFmtId="0" fontId="0" fillId="0" borderId="0" xfId="0" applyAlignment="1">
      <alignment horizontal="center"/>
    </xf>
    <xf numFmtId="0" fontId="2" fillId="0" borderId="6" xfId="0" applyFont="1" applyBorder="1"/>
    <xf numFmtId="38" fontId="2" fillId="0" borderId="6" xfId="6" applyNumberFormat="1" applyFont="1" applyBorder="1"/>
    <xf numFmtId="10" fontId="0" fillId="0" borderId="1" xfId="0" applyNumberFormat="1" applyBorder="1"/>
    <xf numFmtId="0" fontId="0" fillId="6" borderId="2" xfId="0" applyFill="1" applyBorder="1"/>
    <xf numFmtId="165" fontId="0" fillId="7" borderId="1" xfId="6" applyNumberFormat="1" applyFont="1" applyFill="1" applyBorder="1"/>
    <xf numFmtId="165" fontId="0" fillId="2" borderId="2" xfId="6" applyNumberFormat="1" applyFont="1" applyFill="1" applyBorder="1"/>
    <xf numFmtId="38" fontId="0" fillId="7" borderId="1" xfId="6" applyNumberFormat="1" applyFont="1" applyFill="1" applyBorder="1"/>
    <xf numFmtId="10" fontId="2" fillId="0" borderId="2" xfId="12" applyNumberFormat="1" applyFont="1" applyBorder="1"/>
    <xf numFmtId="10" fontId="0" fillId="0" borderId="0" xfId="0" applyNumberFormat="1"/>
    <xf numFmtId="0" fontId="35" fillId="0" borderId="0" xfId="0" applyFont="1"/>
    <xf numFmtId="0" fontId="2" fillId="0" borderId="0" xfId="0" applyFont="1" applyAlignment="1">
      <alignment horizontal="center" textRotation="90" wrapText="1"/>
    </xf>
    <xf numFmtId="0" fontId="0" fillId="8" borderId="0" xfId="0" applyFill="1"/>
    <xf numFmtId="0" fontId="0" fillId="0" borderId="0" xfId="0" applyAlignment="1">
      <alignment horizontal="center" vertical="center"/>
    </xf>
    <xf numFmtId="0" fontId="38" fillId="8" borderId="0" xfId="18" applyFont="1" applyFill="1"/>
    <xf numFmtId="0" fontId="40" fillId="8" borderId="0" xfId="0" applyFont="1" applyFill="1"/>
    <xf numFmtId="0" fontId="0" fillId="8" borderId="18" xfId="0" applyFill="1" applyBorder="1"/>
    <xf numFmtId="0" fontId="0" fillId="0" borderId="22" xfId="0" applyBorder="1" applyAlignment="1">
      <alignment horizontal="center"/>
    </xf>
    <xf numFmtId="1" fontId="12" fillId="11" borderId="28" xfId="0" applyNumberFormat="1" applyFont="1" applyFill="1" applyBorder="1" applyAlignment="1">
      <alignment horizontal="center" vertical="center" wrapText="1"/>
    </xf>
    <xf numFmtId="0" fontId="13" fillId="0" borderId="38" xfId="18" applyFont="1" applyBorder="1" applyAlignment="1">
      <alignment horizontal="left" vertical="center"/>
    </xf>
    <xf numFmtId="0" fontId="13" fillId="0" borderId="42" xfId="18" applyFont="1" applyBorder="1" applyAlignment="1">
      <alignment horizontal="left" vertical="center"/>
    </xf>
    <xf numFmtId="0" fontId="13" fillId="0" borderId="45" xfId="18" applyFont="1" applyBorder="1" applyAlignment="1">
      <alignment horizontal="left" vertical="center"/>
    </xf>
    <xf numFmtId="0" fontId="13" fillId="0" borderId="49" xfId="18" applyFont="1" applyBorder="1" applyAlignment="1">
      <alignment horizontal="left" vertical="center"/>
    </xf>
    <xf numFmtId="0" fontId="13" fillId="0" borderId="52" xfId="18" applyFont="1" applyBorder="1" applyAlignment="1">
      <alignment horizontal="left" vertical="center"/>
    </xf>
    <xf numFmtId="0" fontId="13" fillId="0" borderId="18" xfId="18" applyFont="1" applyBorder="1" applyAlignment="1">
      <alignment horizontal="left" vertical="center"/>
    </xf>
    <xf numFmtId="1" fontId="12" fillId="11" borderId="56" xfId="0" applyNumberFormat="1" applyFont="1" applyFill="1" applyBorder="1" applyAlignment="1">
      <alignment horizontal="center" vertical="center" wrapText="1"/>
    </xf>
    <xf numFmtId="0" fontId="13" fillId="0" borderId="56" xfId="18" applyFont="1" applyBorder="1" applyAlignment="1">
      <alignment horizontal="left" vertical="center"/>
    </xf>
    <xf numFmtId="1" fontId="13" fillId="12" borderId="68" xfId="0" applyNumberFormat="1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12" fillId="11" borderId="71" xfId="0" applyNumberFormat="1" applyFont="1" applyFill="1" applyBorder="1" applyAlignment="1">
      <alignment horizontal="center" vertical="center" wrapText="1"/>
    </xf>
    <xf numFmtId="1" fontId="12" fillId="11" borderId="72" xfId="0" applyNumberFormat="1" applyFont="1" applyFill="1" applyBorder="1" applyAlignment="1">
      <alignment horizontal="center" vertical="center" wrapText="1"/>
    </xf>
    <xf numFmtId="1" fontId="12" fillId="13" borderId="32" xfId="0" applyNumberFormat="1" applyFont="1" applyFill="1" applyBorder="1" applyAlignment="1">
      <alignment horizontal="center" vertical="center" wrapText="1"/>
    </xf>
    <xf numFmtId="1" fontId="12" fillId="13" borderId="35" xfId="0" applyNumberFormat="1" applyFont="1" applyFill="1" applyBorder="1" applyAlignment="1">
      <alignment horizontal="center" vertical="center" wrapText="1"/>
    </xf>
    <xf numFmtId="1" fontId="12" fillId="11" borderId="49" xfId="0" applyNumberFormat="1" applyFont="1" applyFill="1" applyBorder="1" applyAlignment="1">
      <alignment horizontal="center" vertical="center" wrapText="1"/>
    </xf>
    <xf numFmtId="1" fontId="12" fillId="11" borderId="7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/>
    <xf numFmtId="0" fontId="0" fillId="0" borderId="0" xfId="0" applyAlignment="1">
      <alignment vertical="center" wrapText="1"/>
    </xf>
    <xf numFmtId="1" fontId="12" fillId="12" borderId="72" xfId="0" applyNumberFormat="1" applyFont="1" applyFill="1" applyBorder="1" applyAlignment="1">
      <alignment horizontal="center" vertical="center" wrapText="1"/>
    </xf>
    <xf numFmtId="1" fontId="12" fillId="4" borderId="78" xfId="0" applyNumberFormat="1" applyFont="1" applyFill="1" applyBorder="1" applyAlignment="1">
      <alignment horizontal="center" vertical="center" wrapText="1"/>
    </xf>
    <xf numFmtId="1" fontId="12" fillId="4" borderId="28" xfId="0" applyNumberFormat="1" applyFont="1" applyFill="1" applyBorder="1" applyAlignment="1">
      <alignment horizontal="center" vertical="center" wrapText="1"/>
    </xf>
    <xf numFmtId="1" fontId="12" fillId="8" borderId="66" xfId="0" applyNumberFormat="1" applyFont="1" applyFill="1" applyBorder="1" applyAlignment="1">
      <alignment horizontal="center" vertical="center" wrapText="1"/>
    </xf>
    <xf numFmtId="1" fontId="12" fillId="8" borderId="34" xfId="0" applyNumberFormat="1" applyFont="1" applyFill="1" applyBorder="1" applyAlignment="1">
      <alignment horizontal="center" vertical="center" wrapText="1"/>
    </xf>
    <xf numFmtId="1" fontId="12" fillId="8" borderId="76" xfId="0" applyNumberFormat="1" applyFont="1" applyFill="1" applyBorder="1" applyAlignment="1">
      <alignment horizontal="center" vertical="center" wrapText="1"/>
    </xf>
    <xf numFmtId="1" fontId="12" fillId="11" borderId="80" xfId="0" applyNumberFormat="1" applyFont="1" applyFill="1" applyBorder="1" applyAlignment="1">
      <alignment horizontal="center" vertical="center" wrapText="1"/>
    </xf>
    <xf numFmtId="1" fontId="12" fillId="11" borderId="78" xfId="0" applyNumberFormat="1" applyFont="1" applyFill="1" applyBorder="1" applyAlignment="1">
      <alignment horizontal="center" vertical="center" wrapText="1"/>
    </xf>
    <xf numFmtId="1" fontId="12" fillId="11" borderId="113" xfId="0" applyNumberFormat="1" applyFont="1" applyFill="1" applyBorder="1" applyAlignment="1">
      <alignment horizontal="center" vertical="center" wrapText="1"/>
    </xf>
    <xf numFmtId="1" fontId="12" fillId="11" borderId="42" xfId="0" applyNumberFormat="1" applyFont="1" applyFill="1" applyBorder="1" applyAlignment="1">
      <alignment horizontal="center" vertical="center" wrapText="1"/>
    </xf>
    <xf numFmtId="1" fontId="12" fillId="11" borderId="117" xfId="0" applyNumberFormat="1" applyFont="1" applyFill="1" applyBorder="1" applyAlignment="1">
      <alignment horizontal="center" vertical="center" wrapText="1"/>
    </xf>
    <xf numFmtId="1" fontId="12" fillId="13" borderId="34" xfId="0" applyNumberFormat="1" applyFont="1" applyFill="1" applyBorder="1" applyAlignment="1">
      <alignment horizontal="center" vertical="center" wrapText="1"/>
    </xf>
    <xf numFmtId="1" fontId="12" fillId="11" borderId="127" xfId="0" applyNumberFormat="1" applyFont="1" applyFill="1" applyBorder="1" applyAlignment="1">
      <alignment horizontal="center" vertical="center" wrapText="1"/>
    </xf>
    <xf numFmtId="1" fontId="12" fillId="4" borderId="49" xfId="0" applyNumberFormat="1" applyFont="1" applyFill="1" applyBorder="1" applyAlignment="1">
      <alignment horizontal="center" vertical="center" wrapText="1"/>
    </xf>
    <xf numFmtId="1" fontId="12" fillId="11" borderId="135" xfId="0" applyNumberFormat="1" applyFont="1" applyFill="1" applyBorder="1" applyAlignment="1">
      <alignment horizontal="center" vertical="center" wrapText="1"/>
    </xf>
    <xf numFmtId="1" fontId="12" fillId="11" borderId="13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12" fillId="4" borderId="127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Alignment="1">
      <alignment horizontal="left" vertical="center" wrapText="1"/>
    </xf>
    <xf numFmtId="1" fontId="12" fillId="0" borderId="0" xfId="0" applyNumberFormat="1" applyFont="1" applyAlignment="1">
      <alignment horizontal="center" vertical="center" wrapText="1"/>
    </xf>
    <xf numFmtId="1" fontId="12" fillId="11" borderId="140" xfId="0" applyNumberFormat="1" applyFont="1" applyFill="1" applyBorder="1" applyAlignment="1">
      <alignment horizontal="center" vertical="center" wrapText="1"/>
    </xf>
    <xf numFmtId="1" fontId="12" fillId="11" borderId="141" xfId="0" applyNumberFormat="1" applyFont="1" applyFill="1" applyBorder="1" applyAlignment="1">
      <alignment horizontal="center" vertical="center" wrapText="1"/>
    </xf>
    <xf numFmtId="1" fontId="12" fillId="4" borderId="72" xfId="0" applyNumberFormat="1" applyFont="1" applyFill="1" applyBorder="1" applyAlignment="1">
      <alignment horizontal="center" vertical="center" wrapText="1"/>
    </xf>
    <xf numFmtId="1" fontId="12" fillId="11" borderId="142" xfId="0" applyNumberFormat="1" applyFont="1" applyFill="1" applyBorder="1" applyAlignment="1">
      <alignment horizontal="center" vertical="center" wrapText="1"/>
    </xf>
    <xf numFmtId="1" fontId="12" fillId="11" borderId="143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1" fontId="12" fillId="11" borderId="144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1" fontId="12" fillId="17" borderId="72" xfId="0" applyNumberFormat="1" applyFont="1" applyFill="1" applyBorder="1" applyAlignment="1">
      <alignment horizontal="center" vertical="center" wrapText="1"/>
    </xf>
    <xf numFmtId="1" fontId="12" fillId="17" borderId="113" xfId="0" applyNumberFormat="1" applyFont="1" applyFill="1" applyBorder="1" applyAlignment="1">
      <alignment horizontal="center" vertical="center" wrapText="1"/>
    </xf>
    <xf numFmtId="1" fontId="12" fillId="17" borderId="73" xfId="0" applyNumberFormat="1" applyFont="1" applyFill="1" applyBorder="1" applyAlignment="1">
      <alignment horizontal="center" vertical="center" wrapText="1"/>
    </xf>
    <xf numFmtId="1" fontId="12" fillId="17" borderId="125" xfId="0" applyNumberFormat="1" applyFont="1" applyFill="1" applyBorder="1" applyAlignment="1">
      <alignment horizontal="center" vertical="center" wrapText="1"/>
    </xf>
    <xf numFmtId="1" fontId="12" fillId="8" borderId="112" xfId="0" applyNumberFormat="1" applyFont="1" applyFill="1" applyBorder="1" applyAlignment="1">
      <alignment horizontal="center" vertical="center" wrapText="1"/>
    </xf>
    <xf numFmtId="1" fontId="12" fillId="12" borderId="157" xfId="0" applyNumberFormat="1" applyFont="1" applyFill="1" applyBorder="1" applyAlignment="1">
      <alignment horizontal="center" vertical="center" wrapText="1"/>
    </xf>
    <xf numFmtId="1" fontId="12" fillId="4" borderId="42" xfId="0" applyNumberFormat="1" applyFont="1" applyFill="1" applyBorder="1" applyAlignment="1">
      <alignment horizontal="center" vertical="center" wrapText="1"/>
    </xf>
    <xf numFmtId="1" fontId="45" fillId="15" borderId="188" xfId="0" applyNumberFormat="1" applyFont="1" applyFill="1" applyBorder="1" applyAlignment="1">
      <alignment horizontal="center" vertical="center" wrapText="1"/>
    </xf>
    <xf numFmtId="1" fontId="45" fillId="15" borderId="45" xfId="0" applyNumberFormat="1" applyFont="1" applyFill="1" applyBorder="1" applyAlignment="1">
      <alignment horizontal="center" vertical="center" wrapText="1"/>
    </xf>
    <xf numFmtId="1" fontId="12" fillId="17" borderId="49" xfId="0" applyNumberFormat="1" applyFont="1" applyFill="1" applyBorder="1" applyAlignment="1">
      <alignment horizontal="center" vertical="center" wrapText="1"/>
    </xf>
    <xf numFmtId="1" fontId="12" fillId="17" borderId="78" xfId="0" applyNumberFormat="1" applyFont="1" applyFill="1" applyBorder="1" applyAlignment="1">
      <alignment horizontal="center" vertical="center" wrapText="1"/>
    </xf>
    <xf numFmtId="3" fontId="61" fillId="0" borderId="67" xfId="0" applyNumberFormat="1" applyFont="1" applyBorder="1" applyAlignment="1">
      <alignment horizontal="center" vertical="center" wrapText="1"/>
    </xf>
    <xf numFmtId="1" fontId="12" fillId="11" borderId="194" xfId="0" applyNumberFormat="1" applyFont="1" applyFill="1" applyBorder="1" applyAlignment="1">
      <alignment horizontal="center" vertical="center" wrapText="1"/>
    </xf>
    <xf numFmtId="3" fontId="61" fillId="0" borderId="32" xfId="0" applyNumberFormat="1" applyFont="1" applyBorder="1" applyAlignment="1">
      <alignment horizontal="center" vertical="center" wrapText="1"/>
    </xf>
    <xf numFmtId="3" fontId="61" fillId="0" borderId="66" xfId="0" applyNumberFormat="1" applyFont="1" applyBorder="1" applyAlignment="1">
      <alignment horizontal="center" vertical="center" wrapText="1"/>
    </xf>
    <xf numFmtId="3" fontId="61" fillId="0" borderId="34" xfId="0" applyNumberFormat="1" applyFont="1" applyBorder="1" applyAlignment="1">
      <alignment horizontal="center" vertical="center" wrapText="1"/>
    </xf>
    <xf numFmtId="3" fontId="61" fillId="0" borderId="3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45" fillId="15" borderId="74" xfId="0" applyNumberFormat="1" applyFont="1" applyFill="1" applyBorder="1" applyAlignment="1">
      <alignment horizontal="center" vertical="center" wrapText="1"/>
    </xf>
    <xf numFmtId="3" fontId="61" fillId="0" borderId="76" xfId="0" applyNumberFormat="1" applyFont="1" applyBorder="1" applyAlignment="1">
      <alignment horizontal="center" vertical="center" wrapText="1"/>
    </xf>
    <xf numFmtId="3" fontId="61" fillId="0" borderId="0" xfId="0" applyNumberFormat="1" applyFont="1" applyAlignment="1">
      <alignment horizontal="center" vertical="center" wrapText="1"/>
    </xf>
    <xf numFmtId="1" fontId="45" fillId="15" borderId="38" xfId="0" applyNumberFormat="1" applyFont="1" applyFill="1" applyBorder="1" applyAlignment="1">
      <alignment horizontal="center" vertical="center" wrapText="1"/>
    </xf>
    <xf numFmtId="1" fontId="45" fillId="15" borderId="52" xfId="0" applyNumberFormat="1" applyFont="1" applyFill="1" applyBorder="1" applyAlignment="1">
      <alignment horizontal="center" vertical="center" wrapText="1"/>
    </xf>
    <xf numFmtId="1" fontId="45" fillId="15" borderId="196" xfId="0" applyNumberFormat="1" applyFont="1" applyFill="1" applyBorder="1" applyAlignment="1">
      <alignment horizontal="center" vertical="center" wrapText="1"/>
    </xf>
    <xf numFmtId="1" fontId="12" fillId="11" borderId="198" xfId="0" applyNumberFormat="1" applyFont="1" applyFill="1" applyBorder="1" applyAlignment="1">
      <alignment horizontal="center" vertical="center" wrapText="1"/>
    </xf>
    <xf numFmtId="1" fontId="12" fillId="11" borderId="199" xfId="0" applyNumberFormat="1" applyFont="1" applyFill="1" applyBorder="1" applyAlignment="1">
      <alignment horizontal="center" vertical="center" wrapText="1"/>
    </xf>
    <xf numFmtId="1" fontId="45" fillId="15" borderId="200" xfId="0" applyNumberFormat="1" applyFont="1" applyFill="1" applyBorder="1" applyAlignment="1">
      <alignment horizontal="center" vertical="center" wrapText="1"/>
    </xf>
    <xf numFmtId="1" fontId="12" fillId="15" borderId="201" xfId="0" applyNumberFormat="1" applyFont="1" applyFill="1" applyBorder="1" applyAlignment="1">
      <alignment horizontal="center" vertical="center" wrapText="1"/>
    </xf>
    <xf numFmtId="1" fontId="45" fillId="13" borderId="34" xfId="0" applyNumberFormat="1" applyFont="1" applyFill="1" applyBorder="1" applyAlignment="1">
      <alignment horizontal="center" vertical="center" wrapText="1"/>
    </xf>
    <xf numFmtId="1" fontId="45" fillId="13" borderId="32" xfId="0" applyNumberFormat="1" applyFont="1" applyFill="1" applyBorder="1" applyAlignment="1">
      <alignment horizontal="center" vertical="center" wrapText="1"/>
    </xf>
    <xf numFmtId="1" fontId="45" fillId="13" borderId="33" xfId="0" applyNumberFormat="1" applyFont="1" applyFill="1" applyBorder="1" applyAlignment="1">
      <alignment horizontal="center" vertical="center" wrapText="1"/>
    </xf>
    <xf numFmtId="1" fontId="12" fillId="17" borderId="42" xfId="0" applyNumberFormat="1" applyFont="1" applyFill="1" applyBorder="1" applyAlignment="1">
      <alignment horizontal="center" vertical="center" wrapText="1"/>
    </xf>
    <xf numFmtId="1" fontId="45" fillId="15" borderId="202" xfId="0" applyNumberFormat="1" applyFont="1" applyFill="1" applyBorder="1" applyAlignment="1">
      <alignment horizontal="center" vertical="center" wrapText="1"/>
    </xf>
    <xf numFmtId="1" fontId="45" fillId="15" borderId="201" xfId="0" applyNumberFormat="1" applyFont="1" applyFill="1" applyBorder="1" applyAlignment="1">
      <alignment horizontal="center" vertical="center" wrapText="1"/>
    </xf>
    <xf numFmtId="1" fontId="45" fillId="15" borderId="131" xfId="0" applyNumberFormat="1" applyFont="1" applyFill="1" applyBorder="1" applyAlignment="1">
      <alignment horizontal="center" vertical="center" wrapText="1"/>
    </xf>
    <xf numFmtId="1" fontId="67" fillId="0" borderId="49" xfId="0" applyNumberFormat="1" applyFont="1" applyBorder="1" applyAlignment="1">
      <alignment vertical="center" wrapText="1"/>
    </xf>
    <xf numFmtId="1" fontId="67" fillId="0" borderId="71" xfId="0" applyNumberFormat="1" applyFont="1" applyBorder="1" applyAlignment="1">
      <alignment vertical="center" wrapText="1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2" applyFont="1" applyFill="1" applyAlignment="1">
      <alignment vertical="center"/>
    </xf>
    <xf numFmtId="41" fontId="6" fillId="0" borderId="0" xfId="2" applyFont="1" applyFill="1" applyAlignment="1" applyProtection="1">
      <alignment vertical="center"/>
      <protection locked="0"/>
    </xf>
    <xf numFmtId="0" fontId="5" fillId="0" borderId="3" xfId="0" applyFont="1" applyBorder="1" applyAlignment="1">
      <alignment vertical="center"/>
    </xf>
    <xf numFmtId="165" fontId="5" fillId="0" borderId="3" xfId="6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5" fontId="5" fillId="0" borderId="2" xfId="6" applyNumberFormat="1" applyFont="1" applyFill="1" applyBorder="1" applyAlignment="1">
      <alignment vertical="center"/>
    </xf>
    <xf numFmtId="3" fontId="9" fillId="0" borderId="0" xfId="7" applyFont="1"/>
    <xf numFmtId="3" fontId="8" fillId="0" borderId="0" xfId="7"/>
    <xf numFmtId="169" fontId="8" fillId="0" borderId="1" xfId="7" applyNumberFormat="1" applyBorder="1"/>
    <xf numFmtId="3" fontId="8" fillId="0" borderId="1" xfId="7" applyBorder="1"/>
    <xf numFmtId="3" fontId="9" fillId="0" borderId="0" xfId="7" applyFont="1" applyAlignment="1">
      <alignment horizontal="left"/>
    </xf>
    <xf numFmtId="3" fontId="8" fillId="0" borderId="4" xfId="7" applyBorder="1"/>
    <xf numFmtId="3" fontId="9" fillId="0" borderId="4" xfId="7" applyFont="1" applyBorder="1" applyAlignment="1">
      <alignment horizontal="center"/>
    </xf>
    <xf numFmtId="3" fontId="9" fillId="0" borderId="0" xfId="7" applyFont="1" applyAlignment="1">
      <alignment horizontal="center"/>
    </xf>
    <xf numFmtId="3" fontId="8" fillId="0" borderId="5" xfId="7" applyBorder="1"/>
    <xf numFmtId="3" fontId="9" fillId="0" borderId="5" xfId="7" applyFont="1" applyBorder="1" applyAlignment="1">
      <alignment horizontal="center"/>
    </xf>
    <xf numFmtId="170" fontId="8" fillId="0" borderId="0" xfId="8" applyNumberFormat="1" applyFont="1" applyFill="1"/>
    <xf numFmtId="3" fontId="9" fillId="0" borderId="2" xfId="7" applyFont="1" applyBorder="1"/>
    <xf numFmtId="3" fontId="8" fillId="0" borderId="2" xfId="7" applyBorder="1"/>
    <xf numFmtId="3" fontId="9" fillId="0" borderId="0" xfId="9" applyFont="1"/>
    <xf numFmtId="3" fontId="8" fillId="0" borderId="0" xfId="9"/>
    <xf numFmtId="168" fontId="0" fillId="0" borderId="0" xfId="10" applyFont="1" applyFill="1"/>
    <xf numFmtId="168" fontId="0" fillId="0" borderId="0" xfId="11" applyFont="1" applyFill="1"/>
    <xf numFmtId="3" fontId="9" fillId="0" borderId="6" xfId="9" applyFont="1" applyBorder="1"/>
    <xf numFmtId="0" fontId="2" fillId="0" borderId="0" xfId="0" applyFont="1" applyAlignment="1">
      <alignment horizontal="center"/>
    </xf>
    <xf numFmtId="171" fontId="6" fillId="0" borderId="0" xfId="0" applyNumberFormat="1" applyFont="1"/>
    <xf numFmtId="165" fontId="2" fillId="0" borderId="0" xfId="0" applyNumberFormat="1" applyFont="1"/>
    <xf numFmtId="172" fontId="0" fillId="0" borderId="1" xfId="0" applyNumberFormat="1" applyBorder="1"/>
    <xf numFmtId="171" fontId="6" fillId="0" borderId="2" xfId="0" applyNumberFormat="1" applyFont="1" applyBorder="1"/>
    <xf numFmtId="3" fontId="0" fillId="0" borderId="0" xfId="0" applyNumberFormat="1"/>
    <xf numFmtId="168" fontId="0" fillId="0" borderId="0" xfId="5" applyFont="1" applyFill="1"/>
    <xf numFmtId="168" fontId="0" fillId="0" borderId="0" xfId="0" applyNumberFormat="1"/>
    <xf numFmtId="168" fontId="2" fillId="0" borderId="0" xfId="0" applyNumberFormat="1" applyFont="1"/>
    <xf numFmtId="9" fontId="0" fillId="0" borderId="0" xfId="0" applyNumberFormat="1"/>
    <xf numFmtId="168" fontId="2" fillId="0" borderId="2" xfId="0" applyNumberFormat="1" applyFont="1" applyBorder="1"/>
    <xf numFmtId="6" fontId="0" fillId="0" borderId="0" xfId="0" applyNumberFormat="1"/>
    <xf numFmtId="3" fontId="9" fillId="0" borderId="4" xfId="7" applyFont="1" applyBorder="1" applyAlignment="1">
      <alignment horizontal="center"/>
    </xf>
    <xf numFmtId="3" fontId="9" fillId="0" borderId="2" xfId="7" applyFont="1" applyBorder="1" applyAlignment="1">
      <alignment horizontal="center"/>
    </xf>
    <xf numFmtId="1" fontId="45" fillId="10" borderId="66" xfId="0" applyNumberFormat="1" applyFont="1" applyFill="1" applyBorder="1" applyAlignment="1">
      <alignment horizontal="left" vertical="center" wrapText="1"/>
    </xf>
    <xf numFmtId="1" fontId="45" fillId="10" borderId="67" xfId="0" applyNumberFormat="1" applyFont="1" applyFill="1" applyBorder="1" applyAlignment="1">
      <alignment horizontal="left" vertical="center" wrapText="1"/>
    </xf>
    <xf numFmtId="1" fontId="45" fillId="10" borderId="68" xfId="0" applyNumberFormat="1" applyFont="1" applyFill="1" applyBorder="1" applyAlignment="1">
      <alignment horizontal="left" vertical="center" wrapText="1"/>
    </xf>
    <xf numFmtId="3" fontId="65" fillId="0" borderId="66" xfId="0" applyNumberFormat="1" applyFont="1" applyBorder="1" applyAlignment="1">
      <alignment horizontal="center" vertical="center" wrapText="1"/>
    </xf>
    <xf numFmtId="3" fontId="65" fillId="0" borderId="67" xfId="0" applyNumberFormat="1" applyFont="1" applyBorder="1" applyAlignment="1">
      <alignment horizontal="center" vertical="center" wrapText="1"/>
    </xf>
    <xf numFmtId="3" fontId="65" fillId="0" borderId="68" xfId="0" applyNumberFormat="1" applyFont="1" applyBorder="1" applyAlignment="1">
      <alignment horizontal="center" vertical="center" wrapText="1"/>
    </xf>
    <xf numFmtId="1" fontId="45" fillId="10" borderId="112" xfId="0" applyNumberFormat="1" applyFont="1" applyFill="1" applyBorder="1" applyAlignment="1">
      <alignment horizontal="left" vertical="center" wrapText="1"/>
    </xf>
    <xf numFmtId="1" fontId="45" fillId="10" borderId="18" xfId="0" applyNumberFormat="1" applyFont="1" applyFill="1" applyBorder="1" applyAlignment="1">
      <alignment horizontal="left" vertical="center" wrapText="1"/>
    </xf>
    <xf numFmtId="1" fontId="45" fillId="10" borderId="111" xfId="0" applyNumberFormat="1" applyFont="1" applyFill="1" applyBorder="1" applyAlignment="1">
      <alignment horizontal="left" vertical="center" wrapText="1"/>
    </xf>
    <xf numFmtId="3" fontId="65" fillId="0" borderId="112" xfId="0" applyNumberFormat="1" applyFont="1" applyBorder="1" applyAlignment="1">
      <alignment horizontal="center" vertical="center" wrapText="1"/>
    </xf>
    <xf numFmtId="3" fontId="65" fillId="0" borderId="18" xfId="0" applyNumberFormat="1" applyFont="1" applyBorder="1" applyAlignment="1">
      <alignment horizontal="center" vertical="center" wrapText="1"/>
    </xf>
    <xf numFmtId="3" fontId="65" fillId="0" borderId="111" xfId="0" applyNumberFormat="1" applyFont="1" applyBorder="1" applyAlignment="1">
      <alignment horizontal="center" vertical="center" wrapText="1"/>
    </xf>
    <xf numFmtId="41" fontId="17" fillId="4" borderId="66" xfId="2" applyFont="1" applyFill="1" applyBorder="1" applyAlignment="1">
      <alignment horizontal="center" vertical="center" wrapText="1"/>
    </xf>
    <xf numFmtId="41" fontId="17" fillId="4" borderId="67" xfId="2" applyFont="1" applyFill="1" applyBorder="1" applyAlignment="1">
      <alignment horizontal="center" vertical="center" wrapText="1"/>
    </xf>
    <xf numFmtId="41" fontId="17" fillId="4" borderId="68" xfId="2" applyFont="1" applyFill="1" applyBorder="1" applyAlignment="1">
      <alignment horizontal="center" vertical="center" wrapText="1"/>
    </xf>
    <xf numFmtId="1" fontId="45" fillId="10" borderId="37" xfId="0" applyNumberFormat="1" applyFont="1" applyFill="1" applyBorder="1" applyAlignment="1">
      <alignment horizontal="left" vertical="center" wrapText="1"/>
    </xf>
    <xf numFmtId="1" fontId="45" fillId="10" borderId="20" xfId="0" applyNumberFormat="1" applyFont="1" applyFill="1" applyBorder="1" applyAlignment="1">
      <alignment horizontal="left" vertical="center" wrapText="1"/>
    </xf>
    <xf numFmtId="1" fontId="45" fillId="10" borderId="36" xfId="0" applyNumberFormat="1" applyFont="1" applyFill="1" applyBorder="1" applyAlignment="1">
      <alignment horizontal="left" vertical="center" wrapText="1"/>
    </xf>
    <xf numFmtId="3" fontId="65" fillId="0" borderId="37" xfId="0" applyNumberFormat="1" applyFont="1" applyBorder="1" applyAlignment="1">
      <alignment horizontal="center" vertical="center" wrapText="1"/>
    </xf>
    <xf numFmtId="3" fontId="65" fillId="0" borderId="20" xfId="0" applyNumberFormat="1" applyFont="1" applyBorder="1" applyAlignment="1">
      <alignment horizontal="center" vertical="center" wrapText="1"/>
    </xf>
    <xf numFmtId="3" fontId="65" fillId="0" borderId="36" xfId="0" applyNumberFormat="1" applyFont="1" applyBorder="1" applyAlignment="1">
      <alignment horizontal="center" vertical="center" wrapText="1"/>
    </xf>
    <xf numFmtId="1" fontId="58" fillId="12" borderId="131" xfId="0" applyNumberFormat="1" applyFont="1" applyFill="1" applyBorder="1" applyAlignment="1">
      <alignment horizontal="center" vertical="center" wrapText="1"/>
    </xf>
    <xf numFmtId="1" fontId="58" fillId="12" borderId="23" xfId="0" applyNumberFormat="1" applyFont="1" applyFill="1" applyBorder="1" applyAlignment="1">
      <alignment horizontal="center" vertical="center" wrapText="1"/>
    </xf>
    <xf numFmtId="1" fontId="58" fillId="12" borderId="24" xfId="0" applyNumberFormat="1" applyFont="1" applyFill="1" applyBorder="1" applyAlignment="1">
      <alignment horizontal="center" vertical="center" wrapText="1"/>
    </xf>
    <xf numFmtId="1" fontId="45" fillId="10" borderId="29" xfId="0" applyNumberFormat="1" applyFont="1" applyFill="1" applyBorder="1" applyAlignment="1">
      <alignment horizontal="left" vertical="center" wrapText="1"/>
    </xf>
    <xf numFmtId="1" fontId="45" fillId="10" borderId="26" xfId="0" applyNumberFormat="1" applyFont="1" applyFill="1" applyBorder="1" applyAlignment="1">
      <alignment horizontal="left" vertical="center" wrapText="1"/>
    </xf>
    <xf numFmtId="1" fontId="45" fillId="10" borderId="27" xfId="0" applyNumberFormat="1" applyFont="1" applyFill="1" applyBorder="1" applyAlignment="1">
      <alignment horizontal="left" vertical="center" wrapText="1"/>
    </xf>
    <xf numFmtId="3" fontId="65" fillId="0" borderId="29" xfId="0" applyNumberFormat="1" applyFont="1" applyBorder="1" applyAlignment="1">
      <alignment horizontal="center" vertical="center" wrapText="1"/>
    </xf>
    <xf numFmtId="3" fontId="65" fillId="0" borderId="26" xfId="0" applyNumberFormat="1" applyFont="1" applyBorder="1" applyAlignment="1">
      <alignment horizontal="center" vertical="center" wrapText="1"/>
    </xf>
    <xf numFmtId="3" fontId="65" fillId="0" borderId="27" xfId="0" applyNumberFormat="1" applyFont="1" applyBorder="1" applyAlignment="1">
      <alignment horizontal="center" vertical="center" wrapText="1"/>
    </xf>
    <xf numFmtId="3" fontId="45" fillId="10" borderId="34" xfId="0" applyNumberFormat="1" applyFont="1" applyFill="1" applyBorder="1" applyAlignment="1">
      <alignment horizontal="center" vertical="center" wrapText="1"/>
    </xf>
    <xf numFmtId="3" fontId="45" fillId="10" borderId="32" xfId="0" applyNumberFormat="1" applyFont="1" applyFill="1" applyBorder="1" applyAlignment="1">
      <alignment horizontal="center" vertical="center" wrapText="1"/>
    </xf>
    <xf numFmtId="3" fontId="45" fillId="10" borderId="33" xfId="0" applyNumberFormat="1" applyFont="1" applyFill="1" applyBorder="1" applyAlignment="1">
      <alignment horizontal="center" vertical="center" wrapText="1"/>
    </xf>
    <xf numFmtId="3" fontId="45" fillId="10" borderId="76" xfId="0" applyNumberFormat="1" applyFont="1" applyFill="1" applyBorder="1" applyAlignment="1">
      <alignment horizontal="center" vertical="center" wrapText="1"/>
    </xf>
    <xf numFmtId="3" fontId="45" fillId="10" borderId="0" xfId="0" applyNumberFormat="1" applyFont="1" applyFill="1" applyAlignment="1">
      <alignment horizontal="center" vertical="center" wrapText="1"/>
    </xf>
    <xf numFmtId="3" fontId="45" fillId="10" borderId="75" xfId="0" applyNumberFormat="1" applyFont="1" applyFill="1" applyBorder="1" applyAlignment="1">
      <alignment horizontal="center" vertical="center" wrapText="1"/>
    </xf>
    <xf numFmtId="1" fontId="66" fillId="8" borderId="77" xfId="0" applyNumberFormat="1" applyFont="1" applyFill="1" applyBorder="1" applyAlignment="1">
      <alignment horizontal="center" vertical="center" wrapText="1"/>
    </xf>
    <xf numFmtId="0" fontId="13" fillId="20" borderId="114" xfId="0" applyFont="1" applyFill="1" applyBorder="1" applyAlignment="1">
      <alignment horizontal="left" vertical="center"/>
    </xf>
    <xf numFmtId="0" fontId="13" fillId="20" borderId="115" xfId="0" applyFont="1" applyFill="1" applyBorder="1" applyAlignment="1">
      <alignment horizontal="left" vertical="center"/>
    </xf>
    <xf numFmtId="0" fontId="13" fillId="20" borderId="116" xfId="0" applyFont="1" applyFill="1" applyBorder="1" applyAlignment="1">
      <alignment horizontal="left" vertical="center"/>
    </xf>
    <xf numFmtId="1" fontId="66" fillId="10" borderId="25" xfId="0" applyNumberFormat="1" applyFont="1" applyFill="1" applyBorder="1" applyAlignment="1">
      <alignment horizontal="center" vertical="center" wrapText="1"/>
    </xf>
    <xf numFmtId="1" fontId="66" fillId="10" borderId="26" xfId="0" applyNumberFormat="1" applyFont="1" applyFill="1" applyBorder="1" applyAlignment="1">
      <alignment horizontal="center" vertical="center" wrapText="1"/>
    </xf>
    <xf numFmtId="1" fontId="66" fillId="10" borderId="27" xfId="0" applyNumberFormat="1" applyFont="1" applyFill="1" applyBorder="1" applyAlignment="1">
      <alignment horizontal="center" vertical="center" wrapText="1"/>
    </xf>
    <xf numFmtId="3" fontId="61" fillId="0" borderId="29" xfId="0" applyNumberFormat="1" applyFont="1" applyBorder="1" applyAlignment="1">
      <alignment horizontal="center" vertical="center" wrapText="1"/>
    </xf>
    <xf numFmtId="3" fontId="61" fillId="0" borderId="26" xfId="0" applyNumberFormat="1" applyFont="1" applyBorder="1" applyAlignment="1">
      <alignment horizontal="center" vertical="center" wrapText="1"/>
    </xf>
    <xf numFmtId="3" fontId="61" fillId="0" borderId="27" xfId="0" applyNumberFormat="1" applyFont="1" applyBorder="1" applyAlignment="1">
      <alignment horizontal="center" vertical="center" wrapText="1"/>
    </xf>
    <xf numFmtId="1" fontId="66" fillId="10" borderId="122" xfId="0" applyNumberFormat="1" applyFont="1" applyFill="1" applyBorder="1" applyAlignment="1">
      <alignment horizontal="center" vertical="center" wrapText="1"/>
    </xf>
    <xf numFmtId="1" fontId="66" fillId="10" borderId="120" xfId="0" applyNumberFormat="1" applyFont="1" applyFill="1" applyBorder="1" applyAlignment="1">
      <alignment horizontal="center" vertical="center" wrapText="1"/>
    </xf>
    <xf numFmtId="1" fontId="66" fillId="10" borderId="206" xfId="0" applyNumberFormat="1" applyFont="1" applyFill="1" applyBorder="1" applyAlignment="1">
      <alignment horizontal="center" vertical="center" wrapText="1"/>
    </xf>
    <xf numFmtId="1" fontId="66" fillId="10" borderId="76" xfId="0" applyNumberFormat="1" applyFont="1" applyFill="1" applyBorder="1" applyAlignment="1">
      <alignment horizontal="center" vertical="center" wrapText="1"/>
    </xf>
    <xf numFmtId="1" fontId="66" fillId="10" borderId="0" xfId="0" applyNumberFormat="1" applyFont="1" applyFill="1" applyAlignment="1">
      <alignment horizontal="center" vertical="center" wrapText="1"/>
    </xf>
    <xf numFmtId="1" fontId="66" fillId="10" borderId="22" xfId="0" applyNumberFormat="1" applyFont="1" applyFill="1" applyBorder="1" applyAlignment="1">
      <alignment horizontal="center" vertical="center" wrapText="1"/>
    </xf>
    <xf numFmtId="1" fontId="66" fillId="10" borderId="31" xfId="0" applyNumberFormat="1" applyFont="1" applyFill="1" applyBorder="1" applyAlignment="1">
      <alignment horizontal="center" vertical="center" wrapText="1"/>
    </xf>
    <xf numFmtId="1" fontId="66" fillId="10" borderId="32" xfId="0" applyNumberFormat="1" applyFont="1" applyFill="1" applyBorder="1" applyAlignment="1">
      <alignment horizontal="center" vertical="center" wrapText="1"/>
    </xf>
    <xf numFmtId="1" fontId="66" fillId="10" borderId="33" xfId="0" applyNumberFormat="1" applyFont="1" applyFill="1" applyBorder="1" applyAlignment="1">
      <alignment horizontal="center" vertical="center" wrapText="1"/>
    </xf>
    <xf numFmtId="3" fontId="61" fillId="0" borderId="34" xfId="0" applyNumberFormat="1" applyFont="1" applyBorder="1" applyAlignment="1">
      <alignment horizontal="center" vertical="center" wrapText="1"/>
    </xf>
    <xf numFmtId="3" fontId="61" fillId="0" borderId="32" xfId="0" applyNumberFormat="1" applyFont="1" applyBorder="1" applyAlignment="1">
      <alignment horizontal="center" vertical="center" wrapText="1"/>
    </xf>
    <xf numFmtId="3" fontId="61" fillId="0" borderId="33" xfId="0" applyNumberFormat="1" applyFont="1" applyBorder="1" applyAlignment="1">
      <alignment horizontal="center" vertical="center" wrapText="1"/>
    </xf>
    <xf numFmtId="1" fontId="66" fillId="10" borderId="74" xfId="0" applyNumberFormat="1" applyFont="1" applyFill="1" applyBorder="1" applyAlignment="1">
      <alignment horizontal="center" vertical="center" wrapText="1"/>
    </xf>
    <xf numFmtId="1" fontId="66" fillId="10" borderId="75" xfId="0" applyNumberFormat="1" applyFont="1" applyFill="1" applyBorder="1" applyAlignment="1">
      <alignment horizontal="center" vertical="center" wrapText="1"/>
    </xf>
    <xf numFmtId="1" fontId="12" fillId="11" borderId="28" xfId="0" applyNumberFormat="1" applyFont="1" applyFill="1" applyBorder="1" applyAlignment="1">
      <alignment horizontal="center" vertical="center" wrapText="1"/>
    </xf>
    <xf numFmtId="1" fontId="12" fillId="11" borderId="71" xfId="0" applyNumberFormat="1" applyFont="1" applyFill="1" applyBorder="1" applyAlignment="1">
      <alignment horizontal="center" vertical="center" wrapText="1"/>
    </xf>
    <xf numFmtId="3" fontId="61" fillId="8" borderId="37" xfId="0" applyNumberFormat="1" applyFont="1" applyFill="1" applyBorder="1" applyAlignment="1">
      <alignment horizontal="center" vertical="center" wrapText="1"/>
    </xf>
    <xf numFmtId="3" fontId="61" fillId="8" borderId="20" xfId="0" applyNumberFormat="1" applyFont="1" applyFill="1" applyBorder="1" applyAlignment="1">
      <alignment horizontal="center" vertical="center" wrapText="1"/>
    </xf>
    <xf numFmtId="3" fontId="61" fillId="8" borderId="36" xfId="0" applyNumberFormat="1" applyFont="1" applyFill="1" applyBorder="1" applyAlignment="1">
      <alignment horizontal="center" vertical="center" wrapText="1"/>
    </xf>
    <xf numFmtId="1" fontId="45" fillId="16" borderId="123" xfId="0" applyNumberFormat="1" applyFont="1" applyFill="1" applyBorder="1" applyAlignment="1">
      <alignment horizontal="left" vertical="center" wrapText="1"/>
    </xf>
    <xf numFmtId="1" fontId="45" fillId="16" borderId="23" xfId="0" applyNumberFormat="1" applyFont="1" applyFill="1" applyBorder="1" applyAlignment="1">
      <alignment horizontal="left" vertical="center" wrapText="1"/>
    </xf>
    <xf numFmtId="1" fontId="45" fillId="16" borderId="124" xfId="0" applyNumberFormat="1" applyFont="1" applyFill="1" applyBorder="1" applyAlignment="1">
      <alignment horizontal="left" vertical="center" wrapText="1"/>
    </xf>
    <xf numFmtId="3" fontId="65" fillId="8" borderId="123" xfId="0" applyNumberFormat="1" applyFont="1" applyFill="1" applyBorder="1" applyAlignment="1">
      <alignment horizontal="center" vertical="center" wrapText="1"/>
    </xf>
    <xf numFmtId="3" fontId="65" fillId="8" borderId="23" xfId="0" applyNumberFormat="1" applyFont="1" applyFill="1" applyBorder="1" applyAlignment="1">
      <alignment horizontal="center" vertical="center" wrapText="1"/>
    </xf>
    <xf numFmtId="3" fontId="65" fillId="8" borderId="124" xfId="0" applyNumberFormat="1" applyFont="1" applyFill="1" applyBorder="1" applyAlignment="1">
      <alignment horizontal="center" vertical="center" wrapText="1"/>
    </xf>
    <xf numFmtId="1" fontId="58" fillId="10" borderId="128" xfId="0" applyNumberFormat="1" applyFont="1" applyFill="1" applyBorder="1" applyAlignment="1">
      <alignment horizontal="left" vertical="center" wrapText="1"/>
    </xf>
    <xf numFmtId="1" fontId="58" fillId="10" borderId="129" xfId="0" applyNumberFormat="1" applyFont="1" applyFill="1" applyBorder="1" applyAlignment="1">
      <alignment horizontal="left" vertical="center" wrapText="1"/>
    </xf>
    <xf numFmtId="1" fontId="58" fillId="10" borderId="130" xfId="0" applyNumberFormat="1" applyFont="1" applyFill="1" applyBorder="1" applyAlignment="1">
      <alignment horizontal="left" vertical="center" wrapText="1"/>
    </xf>
    <xf numFmtId="3" fontId="21" fillId="0" borderId="76" xfId="0" applyNumberFormat="1" applyFont="1" applyBorder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12" fillId="0" borderId="77" xfId="18" applyFont="1" applyBorder="1" applyAlignment="1">
      <alignment horizontal="center" vertical="center"/>
    </xf>
    <xf numFmtId="0" fontId="13" fillId="20" borderId="114" xfId="0" applyFont="1" applyFill="1" applyBorder="1" applyAlignment="1">
      <alignment horizontal="center" vertical="center"/>
    </xf>
    <xf numFmtId="0" fontId="13" fillId="20" borderId="115" xfId="0" applyFont="1" applyFill="1" applyBorder="1" applyAlignment="1">
      <alignment horizontal="center" vertical="center"/>
    </xf>
    <xf numFmtId="0" fontId="13" fillId="20" borderId="116" xfId="0" applyFont="1" applyFill="1" applyBorder="1" applyAlignment="1">
      <alignment horizontal="center" vertical="center"/>
    </xf>
    <xf numFmtId="3" fontId="65" fillId="8" borderId="29" xfId="0" applyNumberFormat="1" applyFont="1" applyFill="1" applyBorder="1" applyAlignment="1">
      <alignment horizontal="center" vertical="center" wrapText="1"/>
    </xf>
    <xf numFmtId="3" fontId="65" fillId="8" borderId="26" xfId="0" applyNumberFormat="1" applyFont="1" applyFill="1" applyBorder="1" applyAlignment="1">
      <alignment horizontal="center" vertical="center" wrapText="1"/>
    </xf>
    <xf numFmtId="3" fontId="65" fillId="8" borderId="27" xfId="0" applyNumberFormat="1" applyFont="1" applyFill="1" applyBorder="1" applyAlignment="1">
      <alignment horizontal="center" vertical="center" wrapText="1"/>
    </xf>
    <xf numFmtId="1" fontId="58" fillId="20" borderId="203" xfId="0" applyNumberFormat="1" applyFont="1" applyFill="1" applyBorder="1" applyAlignment="1">
      <alignment horizontal="left" vertical="center" wrapText="1"/>
    </xf>
    <xf numFmtId="1" fontId="58" fillId="20" borderId="204" xfId="0" applyNumberFormat="1" applyFont="1" applyFill="1" applyBorder="1" applyAlignment="1">
      <alignment horizontal="left" vertical="center" wrapText="1"/>
    </xf>
    <xf numFmtId="1" fontId="58" fillId="20" borderId="205" xfId="0" applyNumberFormat="1" applyFont="1" applyFill="1" applyBorder="1" applyAlignment="1">
      <alignment horizontal="left" vertical="center" wrapText="1"/>
    </xf>
    <xf numFmtId="3" fontId="21" fillId="0" borderId="34" xfId="0" applyNumberFormat="1" applyFont="1" applyBorder="1" applyAlignment="1">
      <alignment horizontal="center" vertical="center" wrapText="1"/>
    </xf>
    <xf numFmtId="3" fontId="21" fillId="0" borderId="32" xfId="0" applyNumberFormat="1" applyFont="1" applyBorder="1" applyAlignment="1">
      <alignment horizontal="center" vertical="center" wrapText="1"/>
    </xf>
    <xf numFmtId="3" fontId="21" fillId="0" borderId="33" xfId="0" applyNumberFormat="1" applyFont="1" applyBorder="1" applyAlignment="1">
      <alignment horizontal="center" vertical="center" wrapText="1"/>
    </xf>
    <xf numFmtId="1" fontId="45" fillId="10" borderId="34" xfId="0" applyNumberFormat="1" applyFont="1" applyFill="1" applyBorder="1" applyAlignment="1">
      <alignment horizontal="left" vertical="center" wrapText="1"/>
    </xf>
    <xf numFmtId="1" fontId="45" fillId="10" borderId="32" xfId="0" applyNumberFormat="1" applyFont="1" applyFill="1" applyBorder="1" applyAlignment="1">
      <alignment horizontal="left" vertical="center" wrapText="1"/>
    </xf>
    <xf numFmtId="1" fontId="45" fillId="10" borderId="33" xfId="0" applyNumberFormat="1" applyFont="1" applyFill="1" applyBorder="1" applyAlignment="1">
      <alignment horizontal="left" vertical="center" wrapText="1"/>
    </xf>
    <xf numFmtId="3" fontId="61" fillId="2" borderId="34" xfId="0" applyNumberFormat="1" applyFont="1" applyFill="1" applyBorder="1" applyAlignment="1">
      <alignment horizontal="center" vertical="center" wrapText="1"/>
    </xf>
    <xf numFmtId="3" fontId="61" fillId="2" borderId="32" xfId="0" applyNumberFormat="1" applyFont="1" applyFill="1" applyBorder="1" applyAlignment="1">
      <alignment horizontal="center" vertical="center" wrapText="1"/>
    </xf>
    <xf numFmtId="3" fontId="61" fillId="2" borderId="33" xfId="0" applyNumberFormat="1" applyFont="1" applyFill="1" applyBorder="1" applyAlignment="1">
      <alignment horizontal="center" vertical="center" wrapText="1"/>
    </xf>
    <xf numFmtId="1" fontId="45" fillId="10" borderId="138" xfId="0" applyNumberFormat="1" applyFont="1" applyFill="1" applyBorder="1" applyAlignment="1">
      <alignment horizontal="left" vertical="center" wrapText="1"/>
    </xf>
    <xf numFmtId="1" fontId="45" fillId="10" borderId="163" xfId="0" applyNumberFormat="1" applyFont="1" applyFill="1" applyBorder="1" applyAlignment="1">
      <alignment horizontal="left" vertical="center" wrapText="1"/>
    </xf>
    <xf numFmtId="3" fontId="61" fillId="0" borderId="139" xfId="0" applyNumberFormat="1" applyFont="1" applyBorder="1" applyAlignment="1">
      <alignment horizontal="center" vertical="center" wrapText="1"/>
    </xf>
    <xf numFmtId="3" fontId="61" fillId="0" borderId="138" xfId="0" applyNumberFormat="1" applyFont="1" applyBorder="1" applyAlignment="1">
      <alignment horizontal="center" vertical="center" wrapText="1"/>
    </xf>
    <xf numFmtId="3" fontId="61" fillId="0" borderId="163" xfId="0" applyNumberFormat="1" applyFont="1" applyBorder="1" applyAlignment="1">
      <alignment horizontal="center" vertical="center" wrapText="1"/>
    </xf>
    <xf numFmtId="3" fontId="61" fillId="0" borderId="66" xfId="0" applyNumberFormat="1" applyFont="1" applyBorder="1" applyAlignment="1">
      <alignment horizontal="center" vertical="center" wrapText="1"/>
    </xf>
    <xf numFmtId="3" fontId="61" fillId="0" borderId="67" xfId="0" applyNumberFormat="1" applyFont="1" applyBorder="1" applyAlignment="1">
      <alignment horizontal="center" vertical="center" wrapText="1"/>
    </xf>
    <xf numFmtId="3" fontId="61" fillId="0" borderId="68" xfId="0" applyNumberFormat="1" applyFont="1" applyBorder="1" applyAlignment="1">
      <alignment horizontal="center" vertical="center" wrapText="1"/>
    </xf>
    <xf numFmtId="3" fontId="21" fillId="0" borderId="66" xfId="0" applyNumberFormat="1" applyFont="1" applyBorder="1" applyAlignment="1">
      <alignment horizontal="center" vertical="center" wrapText="1"/>
    </xf>
    <xf numFmtId="3" fontId="21" fillId="0" borderId="67" xfId="0" applyNumberFormat="1" applyFont="1" applyBorder="1" applyAlignment="1">
      <alignment horizontal="center" vertical="center" wrapText="1"/>
    </xf>
    <xf numFmtId="3" fontId="21" fillId="0" borderId="68" xfId="0" applyNumberFormat="1" applyFont="1" applyBorder="1" applyAlignment="1">
      <alignment horizontal="center" vertical="center" wrapText="1"/>
    </xf>
    <xf numFmtId="1" fontId="45" fillId="15" borderId="193" xfId="0" applyNumberFormat="1" applyFont="1" applyFill="1" applyBorder="1" applyAlignment="1">
      <alignment horizontal="center" vertical="center" wrapText="1"/>
    </xf>
    <xf numFmtId="1" fontId="45" fillId="15" borderId="192" xfId="0" applyNumberFormat="1" applyFont="1" applyFill="1" applyBorder="1" applyAlignment="1">
      <alignment horizontal="center" vertical="center" wrapText="1"/>
    </xf>
    <xf numFmtId="1" fontId="45" fillId="15" borderId="188" xfId="0" applyNumberFormat="1" applyFont="1" applyFill="1" applyBorder="1" applyAlignment="1">
      <alignment horizontal="center" vertical="center" wrapText="1"/>
    </xf>
    <xf numFmtId="1" fontId="12" fillId="17" borderId="72" xfId="0" applyNumberFormat="1" applyFont="1" applyFill="1" applyBorder="1" applyAlignment="1">
      <alignment horizontal="center" vertical="top" wrapText="1"/>
    </xf>
    <xf numFmtId="1" fontId="12" fillId="17" borderId="136" xfId="0" applyNumberFormat="1" applyFont="1" applyFill="1" applyBorder="1" applyAlignment="1">
      <alignment horizontal="center" vertical="top" wrapText="1"/>
    </xf>
    <xf numFmtId="1" fontId="12" fillId="17" borderId="146" xfId="0" applyNumberFormat="1" applyFont="1" applyFill="1" applyBorder="1" applyAlignment="1">
      <alignment horizontal="center" vertical="top" wrapText="1"/>
    </xf>
    <xf numFmtId="3" fontId="58" fillId="0" borderId="34" xfId="0" applyNumberFormat="1" applyFont="1" applyBorder="1" applyAlignment="1">
      <alignment horizontal="center" vertical="center" wrapText="1"/>
    </xf>
    <xf numFmtId="3" fontId="58" fillId="0" borderId="32" xfId="0" applyNumberFormat="1" applyFont="1" applyBorder="1" applyAlignment="1">
      <alignment horizontal="center" vertical="center" wrapText="1"/>
    </xf>
    <xf numFmtId="3" fontId="58" fillId="0" borderId="33" xfId="0" applyNumberFormat="1" applyFont="1" applyBorder="1" applyAlignment="1">
      <alignment horizontal="center" vertical="center" wrapText="1"/>
    </xf>
    <xf numFmtId="1" fontId="45" fillId="10" borderId="0" xfId="0" applyNumberFormat="1" applyFont="1" applyFill="1" applyAlignment="1">
      <alignment horizontal="left" vertical="center" wrapText="1"/>
    </xf>
    <xf numFmtId="3" fontId="61" fillId="0" borderId="76" xfId="0" applyNumberFormat="1" applyFont="1" applyBorder="1" applyAlignment="1">
      <alignment horizontal="center" vertical="center" wrapText="1"/>
    </xf>
    <xf numFmtId="3" fontId="61" fillId="0" borderId="0" xfId="0" applyNumberFormat="1" applyFont="1" applyAlignment="1">
      <alignment horizontal="center" vertical="center" wrapText="1"/>
    </xf>
    <xf numFmtId="1" fontId="58" fillId="20" borderId="114" xfId="0" applyNumberFormat="1" applyFont="1" applyFill="1" applyBorder="1" applyAlignment="1">
      <alignment horizontal="left" vertical="center" wrapText="1"/>
    </xf>
    <xf numFmtId="1" fontId="58" fillId="20" borderId="115" xfId="0" applyNumberFormat="1" applyFont="1" applyFill="1" applyBorder="1" applyAlignment="1">
      <alignment horizontal="left" vertical="center" wrapText="1"/>
    </xf>
    <xf numFmtId="1" fontId="58" fillId="20" borderId="116" xfId="0" applyNumberFormat="1" applyFont="1" applyFill="1" applyBorder="1" applyAlignment="1">
      <alignment horizontal="left" vertical="center" wrapText="1"/>
    </xf>
    <xf numFmtId="1" fontId="45" fillId="21" borderId="34" xfId="0" applyNumberFormat="1" applyFont="1" applyFill="1" applyBorder="1" applyAlignment="1">
      <alignment horizontal="center" vertical="center" wrapText="1"/>
    </xf>
    <xf numFmtId="1" fontId="45" fillId="21" borderId="32" xfId="0" applyNumberFormat="1" applyFont="1" applyFill="1" applyBorder="1" applyAlignment="1">
      <alignment horizontal="center" vertical="center" wrapText="1"/>
    </xf>
    <xf numFmtId="1" fontId="45" fillId="21" borderId="33" xfId="0" applyNumberFormat="1" applyFont="1" applyFill="1" applyBorder="1" applyAlignment="1">
      <alignment horizontal="center" vertical="center" wrapText="1"/>
    </xf>
    <xf numFmtId="1" fontId="45" fillId="13" borderId="34" xfId="0" applyNumberFormat="1" applyFont="1" applyFill="1" applyBorder="1" applyAlignment="1">
      <alignment horizontal="center" vertical="center" wrapText="1"/>
    </xf>
    <xf numFmtId="1" fontId="45" fillId="13" borderId="32" xfId="0" applyNumberFormat="1" applyFont="1" applyFill="1" applyBorder="1" applyAlignment="1">
      <alignment horizontal="center" vertical="center" wrapText="1"/>
    </xf>
    <xf numFmtId="1" fontId="45" fillId="13" borderId="33" xfId="0" applyNumberFormat="1" applyFont="1" applyFill="1" applyBorder="1" applyAlignment="1">
      <alignment horizontal="center" vertical="center" wrapText="1"/>
    </xf>
    <xf numFmtId="1" fontId="45" fillId="13" borderId="66" xfId="0" applyNumberFormat="1" applyFont="1" applyFill="1" applyBorder="1" applyAlignment="1">
      <alignment horizontal="center" vertical="center" wrapText="1"/>
    </xf>
    <xf numFmtId="1" fontId="45" fillId="13" borderId="67" xfId="0" applyNumberFormat="1" applyFont="1" applyFill="1" applyBorder="1" applyAlignment="1">
      <alignment horizontal="center" vertical="center" wrapText="1"/>
    </xf>
    <xf numFmtId="1" fontId="45" fillId="13" borderId="68" xfId="0" applyNumberFormat="1" applyFont="1" applyFill="1" applyBorder="1" applyAlignment="1">
      <alignment horizontal="center" vertical="center" wrapText="1"/>
    </xf>
    <xf numFmtId="1" fontId="45" fillId="0" borderId="34" xfId="0" applyNumberFormat="1" applyFont="1" applyBorder="1" applyAlignment="1">
      <alignment horizontal="center" vertical="center" wrapText="1"/>
    </xf>
    <xf numFmtId="1" fontId="45" fillId="0" borderId="32" xfId="0" applyNumberFormat="1" applyFont="1" applyBorder="1" applyAlignment="1">
      <alignment horizontal="center" vertical="center" wrapText="1"/>
    </xf>
    <xf numFmtId="1" fontId="45" fillId="0" borderId="33" xfId="0" applyNumberFormat="1" applyFont="1" applyBorder="1" applyAlignment="1">
      <alignment horizontal="center" vertical="center" wrapText="1"/>
    </xf>
    <xf numFmtId="3" fontId="44" fillId="0" borderId="34" xfId="0" applyNumberFormat="1" applyFont="1" applyBorder="1" applyAlignment="1">
      <alignment horizontal="center" vertical="center" wrapText="1"/>
    </xf>
    <xf numFmtId="3" fontId="44" fillId="0" borderId="32" xfId="0" applyNumberFormat="1" applyFont="1" applyBorder="1" applyAlignment="1">
      <alignment horizontal="center" vertical="center" wrapText="1"/>
    </xf>
    <xf numFmtId="3" fontId="44" fillId="0" borderId="66" xfId="0" applyNumberFormat="1" applyFont="1" applyBorder="1" applyAlignment="1">
      <alignment horizontal="center" vertical="center" wrapText="1"/>
    </xf>
    <xf numFmtId="3" fontId="44" fillId="0" borderId="67" xfId="0" applyNumberFormat="1" applyFont="1" applyBorder="1" applyAlignment="1">
      <alignment horizontal="center" vertical="center" wrapText="1"/>
    </xf>
    <xf numFmtId="1" fontId="13" fillId="12" borderId="131" xfId="0" applyNumberFormat="1" applyFont="1" applyFill="1" applyBorder="1" applyAlignment="1">
      <alignment horizontal="left" vertical="center" wrapText="1"/>
    </xf>
    <xf numFmtId="1" fontId="13" fillId="12" borderId="23" xfId="0" applyNumberFormat="1" applyFont="1" applyFill="1" applyBorder="1" applyAlignment="1">
      <alignment horizontal="left" vertical="center" wrapText="1"/>
    </xf>
    <xf numFmtId="1" fontId="13" fillId="12" borderId="24" xfId="0" applyNumberFormat="1" applyFont="1" applyFill="1" applyBorder="1" applyAlignment="1">
      <alignment horizontal="left" vertical="center" wrapText="1"/>
    </xf>
    <xf numFmtId="1" fontId="13" fillId="12" borderId="20" xfId="0" applyNumberFormat="1" applyFont="1" applyFill="1" applyBorder="1" applyAlignment="1">
      <alignment horizontal="left" vertical="center" wrapText="1"/>
    </xf>
    <xf numFmtId="1" fontId="13" fillId="12" borderId="123" xfId="0" applyNumberFormat="1" applyFont="1" applyFill="1" applyBorder="1" applyAlignment="1">
      <alignment horizontal="center" vertical="center" wrapText="1"/>
    </xf>
    <xf numFmtId="1" fontId="13" fillId="12" borderId="23" xfId="0" applyNumberFormat="1" applyFont="1" applyFill="1" applyBorder="1" applyAlignment="1">
      <alignment horizontal="center" vertical="center" wrapText="1"/>
    </xf>
    <xf numFmtId="1" fontId="13" fillId="12" borderId="124" xfId="0" applyNumberFormat="1" applyFont="1" applyFill="1" applyBorder="1" applyAlignment="1">
      <alignment horizontal="center" vertical="center" wrapText="1"/>
    </xf>
    <xf numFmtId="3" fontId="21" fillId="0" borderId="29" xfId="0" applyNumberFormat="1" applyFont="1" applyBorder="1" applyAlignment="1">
      <alignment horizontal="center" vertical="center" wrapText="1"/>
    </xf>
    <xf numFmtId="3" fontId="21" fillId="0" borderId="26" xfId="0" applyNumberFormat="1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center" vertical="center" wrapText="1"/>
    </xf>
    <xf numFmtId="3" fontId="17" fillId="0" borderId="34" xfId="0" applyNumberFormat="1" applyFont="1" applyBorder="1" applyAlignment="1">
      <alignment horizontal="center" vertical="center" wrapText="1"/>
    </xf>
    <xf numFmtId="3" fontId="17" fillId="0" borderId="32" xfId="0" applyNumberFormat="1" applyFont="1" applyBorder="1" applyAlignment="1">
      <alignment horizontal="center" vertical="center" wrapText="1"/>
    </xf>
    <xf numFmtId="3" fontId="17" fillId="0" borderId="33" xfId="0" applyNumberFormat="1" applyFont="1" applyBorder="1" applyAlignment="1">
      <alignment horizontal="center" vertical="center" wrapText="1"/>
    </xf>
    <xf numFmtId="3" fontId="21" fillId="0" borderId="128" xfId="0" applyNumberFormat="1" applyFont="1" applyBorder="1" applyAlignment="1">
      <alignment horizontal="center" vertical="center" wrapText="1"/>
    </xf>
    <xf numFmtId="3" fontId="21" fillId="0" borderId="129" xfId="0" applyNumberFormat="1" applyFont="1" applyBorder="1" applyAlignment="1">
      <alignment horizontal="center" vertical="center" wrapText="1"/>
    </xf>
    <xf numFmtId="3" fontId="21" fillId="0" borderId="130" xfId="0" applyNumberFormat="1" applyFont="1" applyBorder="1" applyAlignment="1">
      <alignment horizontal="center" vertical="center" wrapText="1"/>
    </xf>
    <xf numFmtId="0" fontId="12" fillId="0" borderId="0" xfId="18" applyFont="1" applyAlignment="1">
      <alignment horizontal="center" vertical="center"/>
    </xf>
    <xf numFmtId="1" fontId="13" fillId="20" borderId="114" xfId="0" applyNumberFormat="1" applyFont="1" applyFill="1" applyBorder="1" applyAlignment="1">
      <alignment horizontal="left" vertical="center" wrapText="1"/>
    </xf>
    <xf numFmtId="1" fontId="13" fillId="20" borderId="115" xfId="0" applyNumberFormat="1" applyFont="1" applyFill="1" applyBorder="1" applyAlignment="1">
      <alignment horizontal="left" vertical="center" wrapText="1"/>
    </xf>
    <xf numFmtId="1" fontId="13" fillId="20" borderId="116" xfId="0" applyNumberFormat="1" applyFont="1" applyFill="1" applyBorder="1" applyAlignment="1">
      <alignment horizontal="left" vertical="center" wrapText="1"/>
    </xf>
    <xf numFmtId="3" fontId="52" fillId="0" borderId="34" xfId="0" applyNumberFormat="1" applyFont="1" applyBorder="1" applyAlignment="1">
      <alignment horizontal="center" vertical="center" wrapText="1"/>
    </xf>
    <xf numFmtId="3" fontId="52" fillId="0" borderId="32" xfId="0" applyNumberFormat="1" applyFont="1" applyBorder="1" applyAlignment="1">
      <alignment horizontal="center" vertical="center" wrapText="1"/>
    </xf>
    <xf numFmtId="3" fontId="52" fillId="0" borderId="33" xfId="0" applyNumberFormat="1" applyFont="1" applyBorder="1" applyAlignment="1">
      <alignment horizontal="center" vertical="center" wrapText="1"/>
    </xf>
    <xf numFmtId="0" fontId="12" fillId="0" borderId="20" xfId="18" applyFont="1" applyBorder="1" applyAlignment="1">
      <alignment horizontal="center" vertical="center"/>
    </xf>
    <xf numFmtId="0" fontId="12" fillId="0" borderId="36" xfId="18" applyFont="1" applyBorder="1" applyAlignment="1">
      <alignment horizontal="center" vertical="center"/>
    </xf>
    <xf numFmtId="1" fontId="58" fillId="20" borderId="19" xfId="0" applyNumberFormat="1" applyFont="1" applyFill="1" applyBorder="1" applyAlignment="1">
      <alignment horizontal="left" vertical="center" wrapText="1"/>
    </xf>
    <xf numFmtId="1" fontId="58" fillId="20" borderId="20" xfId="0" applyNumberFormat="1" applyFont="1" applyFill="1" applyBorder="1" applyAlignment="1">
      <alignment horizontal="left" vertical="center" wrapText="1"/>
    </xf>
    <xf numFmtId="1" fontId="58" fillId="20" borderId="21" xfId="0" applyNumberFormat="1" applyFont="1" applyFill="1" applyBorder="1" applyAlignment="1">
      <alignment horizontal="left" vertical="center" wrapText="1"/>
    </xf>
    <xf numFmtId="3" fontId="17" fillId="0" borderId="29" xfId="0" applyNumberFormat="1" applyFont="1" applyBorder="1" applyAlignment="1">
      <alignment horizontal="center" vertical="center" wrapText="1"/>
    </xf>
    <xf numFmtId="3" fontId="17" fillId="0" borderId="26" xfId="0" applyNumberFormat="1" applyFont="1" applyBorder="1" applyAlignment="1">
      <alignment horizontal="center" vertical="center" wrapText="1"/>
    </xf>
    <xf numFmtId="3" fontId="17" fillId="0" borderId="27" xfId="0" applyNumberFormat="1" applyFont="1" applyBorder="1" applyAlignment="1">
      <alignment horizontal="center" vertical="center" wrapText="1"/>
    </xf>
    <xf numFmtId="1" fontId="17" fillId="0" borderId="34" xfId="0" applyNumberFormat="1" applyFont="1" applyBorder="1" applyAlignment="1">
      <alignment horizontal="center" vertical="center" wrapText="1"/>
    </xf>
    <xf numFmtId="1" fontId="17" fillId="0" borderId="32" xfId="0" applyNumberFormat="1" applyFont="1" applyBorder="1" applyAlignment="1">
      <alignment horizontal="center" vertical="center" wrapText="1"/>
    </xf>
    <xf numFmtId="3" fontId="17" fillId="0" borderId="128" xfId="0" applyNumberFormat="1" applyFont="1" applyBorder="1" applyAlignment="1">
      <alignment horizontal="center" vertical="center" wrapText="1"/>
    </xf>
    <xf numFmtId="3" fontId="17" fillId="0" borderId="129" xfId="0" applyNumberFormat="1" applyFont="1" applyBorder="1" applyAlignment="1">
      <alignment horizontal="center" vertical="center" wrapText="1"/>
    </xf>
    <xf numFmtId="1" fontId="13" fillId="20" borderId="131" xfId="0" applyNumberFormat="1" applyFont="1" applyFill="1" applyBorder="1" applyAlignment="1">
      <alignment horizontal="left" vertical="center" wrapText="1"/>
    </xf>
    <xf numFmtId="1" fontId="13" fillId="20" borderId="23" xfId="0" applyNumberFormat="1" applyFont="1" applyFill="1" applyBorder="1" applyAlignment="1">
      <alignment horizontal="left" vertical="center" wrapText="1"/>
    </xf>
    <xf numFmtId="1" fontId="13" fillId="20" borderId="24" xfId="0" applyNumberFormat="1" applyFont="1" applyFill="1" applyBorder="1" applyAlignment="1">
      <alignment horizontal="left" vertical="center" wrapText="1"/>
    </xf>
    <xf numFmtId="1" fontId="12" fillId="0" borderId="34" xfId="0" applyNumberFormat="1" applyFont="1" applyBorder="1" applyAlignment="1">
      <alignment horizontal="center" vertical="center" wrapText="1"/>
    </xf>
    <xf numFmtId="1" fontId="12" fillId="0" borderId="32" xfId="0" applyNumberFormat="1" applyFont="1" applyBorder="1" applyAlignment="1">
      <alignment horizontal="center" vertical="center" wrapText="1"/>
    </xf>
    <xf numFmtId="1" fontId="45" fillId="10" borderId="139" xfId="0" applyNumberFormat="1" applyFont="1" applyFill="1" applyBorder="1" applyAlignment="1">
      <alignment horizontal="left" vertical="center" wrapText="1"/>
    </xf>
    <xf numFmtId="3" fontId="61" fillId="0" borderId="84" xfId="0" applyNumberFormat="1" applyFont="1" applyBorder="1" applyAlignment="1">
      <alignment horizontal="center" vertical="center" wrapText="1"/>
    </xf>
    <xf numFmtId="3" fontId="61" fillId="0" borderId="82" xfId="0" applyNumberFormat="1" applyFont="1" applyBorder="1" applyAlignment="1">
      <alignment horizontal="center" vertical="center" wrapText="1"/>
    </xf>
    <xf numFmtId="3" fontId="61" fillId="0" borderId="83" xfId="0" applyNumberFormat="1" applyFont="1" applyBorder="1" applyAlignment="1">
      <alignment horizontal="center" vertical="center" wrapText="1"/>
    </xf>
    <xf numFmtId="1" fontId="45" fillId="10" borderId="197" xfId="0" applyNumberFormat="1" applyFont="1" applyFill="1" applyBorder="1" applyAlignment="1">
      <alignment horizontal="left" vertical="center" wrapText="1"/>
    </xf>
    <xf numFmtId="1" fontId="45" fillId="10" borderId="167" xfId="0" applyNumberFormat="1" applyFont="1" applyFill="1" applyBorder="1" applyAlignment="1">
      <alignment horizontal="left" vertical="center" wrapText="1"/>
    </xf>
    <xf numFmtId="1" fontId="45" fillId="10" borderId="168" xfId="0" applyNumberFormat="1" applyFont="1" applyFill="1" applyBorder="1" applyAlignment="1">
      <alignment horizontal="left" vertical="center" wrapText="1"/>
    </xf>
    <xf numFmtId="3" fontId="44" fillId="0" borderId="197" xfId="0" applyNumberFormat="1" applyFont="1" applyBorder="1" applyAlignment="1">
      <alignment horizontal="center" vertical="center" wrapText="1"/>
    </xf>
    <xf numFmtId="3" fontId="44" fillId="0" borderId="167" xfId="0" applyNumberFormat="1" applyFont="1" applyBorder="1" applyAlignment="1">
      <alignment horizontal="center" vertical="center" wrapText="1"/>
    </xf>
    <xf numFmtId="3" fontId="44" fillId="0" borderId="168" xfId="0" applyNumberFormat="1" applyFont="1" applyBorder="1" applyAlignment="1">
      <alignment horizontal="center" vertical="center" wrapText="1"/>
    </xf>
    <xf numFmtId="3" fontId="44" fillId="0" borderId="33" xfId="0" applyNumberFormat="1" applyFont="1" applyBorder="1" applyAlignment="1">
      <alignment horizontal="center" vertical="center" wrapText="1"/>
    </xf>
    <xf numFmtId="0" fontId="45" fillId="0" borderId="77" xfId="18" applyFont="1" applyBorder="1" applyAlignment="1">
      <alignment horizontal="center" vertical="center"/>
    </xf>
    <xf numFmtId="3" fontId="64" fillId="0" borderId="34" xfId="0" applyNumberFormat="1" applyFont="1" applyBorder="1" applyAlignment="1">
      <alignment horizontal="center" vertical="center" wrapText="1"/>
    </xf>
    <xf numFmtId="3" fontId="64" fillId="0" borderId="32" xfId="0" applyNumberFormat="1" applyFont="1" applyBorder="1" applyAlignment="1">
      <alignment horizontal="center" vertical="center" wrapText="1"/>
    </xf>
    <xf numFmtId="3" fontId="64" fillId="0" borderId="33" xfId="0" applyNumberFormat="1" applyFont="1" applyBorder="1" applyAlignment="1">
      <alignment horizontal="center" vertical="center" wrapText="1"/>
    </xf>
    <xf numFmtId="1" fontId="45" fillId="8" borderId="34" xfId="0" applyNumberFormat="1" applyFont="1" applyFill="1" applyBorder="1" applyAlignment="1">
      <alignment horizontal="left" vertical="center" wrapText="1"/>
    </xf>
    <xf numFmtId="1" fontId="45" fillId="8" borderId="32" xfId="0" applyNumberFormat="1" applyFont="1" applyFill="1" applyBorder="1" applyAlignment="1">
      <alignment horizontal="left" vertical="center" wrapText="1"/>
    </xf>
    <xf numFmtId="1" fontId="45" fillId="8" borderId="33" xfId="0" applyNumberFormat="1" applyFont="1" applyFill="1" applyBorder="1" applyAlignment="1">
      <alignment horizontal="left" vertical="center" wrapText="1"/>
    </xf>
    <xf numFmtId="3" fontId="61" fillId="0" borderId="112" xfId="0" applyNumberFormat="1" applyFont="1" applyBorder="1" applyAlignment="1">
      <alignment horizontal="center" vertical="center" wrapText="1"/>
    </xf>
    <xf numFmtId="3" fontId="61" fillId="0" borderId="18" xfId="0" applyNumberFormat="1" applyFont="1" applyBorder="1" applyAlignment="1">
      <alignment horizontal="center" vertical="center" wrapText="1"/>
    </xf>
    <xf numFmtId="3" fontId="61" fillId="0" borderId="111" xfId="0" applyNumberFormat="1" applyFont="1" applyBorder="1" applyAlignment="1">
      <alignment horizontal="center" vertical="center" wrapText="1"/>
    </xf>
    <xf numFmtId="1" fontId="45" fillId="8" borderId="76" xfId="0" applyNumberFormat="1" applyFont="1" applyFill="1" applyBorder="1" applyAlignment="1">
      <alignment horizontal="left" vertical="center" wrapText="1"/>
    </xf>
    <xf numFmtId="1" fontId="45" fillId="8" borderId="0" xfId="0" applyNumberFormat="1" applyFont="1" applyFill="1" applyAlignment="1">
      <alignment horizontal="left" vertical="center" wrapText="1"/>
    </xf>
    <xf numFmtId="1" fontId="45" fillId="8" borderId="75" xfId="0" applyNumberFormat="1" applyFont="1" applyFill="1" applyBorder="1" applyAlignment="1">
      <alignment horizontal="left" vertical="center" wrapText="1"/>
    </xf>
    <xf numFmtId="3" fontId="61" fillId="0" borderId="75" xfId="0" applyNumberFormat="1" applyFont="1" applyBorder="1" applyAlignment="1">
      <alignment horizontal="center" vertical="center" wrapText="1"/>
    </xf>
    <xf numFmtId="3" fontId="44" fillId="0" borderId="76" xfId="0" applyNumberFormat="1" applyFont="1" applyBorder="1" applyAlignment="1">
      <alignment horizontal="center" vertical="center" wrapText="1"/>
    </xf>
    <xf numFmtId="3" fontId="44" fillId="0" borderId="0" xfId="0" applyNumberFormat="1" applyFont="1" applyAlignment="1">
      <alignment horizontal="center" vertical="center" wrapText="1"/>
    </xf>
    <xf numFmtId="1" fontId="61" fillId="0" borderId="66" xfId="0" applyNumberFormat="1" applyFont="1" applyBorder="1" applyAlignment="1">
      <alignment horizontal="center" vertical="center" wrapText="1"/>
    </xf>
    <xf numFmtId="1" fontId="61" fillId="0" borderId="68" xfId="0" applyNumberFormat="1" applyFont="1" applyBorder="1" applyAlignment="1">
      <alignment horizontal="center" vertical="center" wrapText="1"/>
    </xf>
    <xf numFmtId="1" fontId="61" fillId="0" borderId="34" xfId="0" applyNumberFormat="1" applyFont="1" applyBorder="1" applyAlignment="1">
      <alignment horizontal="center" vertical="center" wrapText="1"/>
    </xf>
    <xf numFmtId="1" fontId="61" fillId="0" borderId="33" xfId="0" applyNumberFormat="1" applyFont="1" applyBorder="1" applyAlignment="1">
      <alignment horizontal="center" vertical="center" wrapText="1"/>
    </xf>
    <xf numFmtId="1" fontId="61" fillId="0" borderId="32" xfId="0" applyNumberFormat="1" applyFont="1" applyBorder="1" applyAlignment="1">
      <alignment horizontal="center" vertical="center" wrapText="1"/>
    </xf>
    <xf numFmtId="1" fontId="12" fillId="11" borderId="72" xfId="0" applyNumberFormat="1" applyFont="1" applyFill="1" applyBorder="1" applyAlignment="1">
      <alignment horizontal="center" vertical="top" wrapText="1"/>
    </xf>
    <xf numFmtId="1" fontId="12" fillId="11" borderId="136" xfId="0" applyNumberFormat="1" applyFont="1" applyFill="1" applyBorder="1" applyAlignment="1">
      <alignment horizontal="center" vertical="top" wrapText="1"/>
    </xf>
    <xf numFmtId="1" fontId="12" fillId="11" borderId="146" xfId="0" applyNumberFormat="1" applyFont="1" applyFill="1" applyBorder="1" applyAlignment="1">
      <alignment horizontal="center" vertical="top" wrapText="1"/>
    </xf>
    <xf numFmtId="1" fontId="59" fillId="0" borderId="34" xfId="0" applyNumberFormat="1" applyFont="1" applyBorder="1" applyAlignment="1">
      <alignment horizontal="center" vertical="center" wrapText="1"/>
    </xf>
    <xf numFmtId="1" fontId="59" fillId="0" borderId="33" xfId="0" applyNumberFormat="1" applyFont="1" applyBorder="1" applyAlignment="1">
      <alignment horizontal="center" vertical="center" wrapText="1"/>
    </xf>
    <xf numFmtId="1" fontId="59" fillId="0" borderId="32" xfId="0" applyNumberFormat="1" applyFont="1" applyBorder="1" applyAlignment="1">
      <alignment horizontal="center" vertical="center" wrapText="1"/>
    </xf>
    <xf numFmtId="3" fontId="61" fillId="0" borderId="195" xfId="0" applyNumberFormat="1" applyFont="1" applyBorder="1" applyAlignment="1">
      <alignment horizontal="center" vertical="center" wrapText="1"/>
    </xf>
    <xf numFmtId="1" fontId="59" fillId="0" borderId="66" xfId="0" applyNumberFormat="1" applyFont="1" applyBorder="1" applyAlignment="1">
      <alignment horizontal="center" vertical="center" wrapText="1"/>
    </xf>
    <xf numFmtId="1" fontId="59" fillId="0" borderId="68" xfId="0" applyNumberFormat="1" applyFont="1" applyBorder="1" applyAlignment="1">
      <alignment horizontal="center" vertical="center" wrapText="1"/>
    </xf>
    <xf numFmtId="1" fontId="52" fillId="0" borderId="66" xfId="0" applyNumberFormat="1" applyFont="1" applyBorder="1" applyAlignment="1">
      <alignment horizontal="center" vertical="center" wrapText="1"/>
    </xf>
    <xf numFmtId="1" fontId="52" fillId="0" borderId="67" xfId="0" applyNumberFormat="1" applyFont="1" applyBorder="1" applyAlignment="1">
      <alignment horizontal="center" vertical="center" wrapText="1"/>
    </xf>
    <xf numFmtId="1" fontId="52" fillId="0" borderId="34" xfId="0" applyNumberFormat="1" applyFont="1" applyBorder="1" applyAlignment="1">
      <alignment horizontal="center" vertical="center" wrapText="1"/>
    </xf>
    <xf numFmtId="1" fontId="52" fillId="0" borderId="33" xfId="0" applyNumberFormat="1" applyFont="1" applyBorder="1" applyAlignment="1">
      <alignment horizontal="center" vertical="center" wrapText="1"/>
    </xf>
    <xf numFmtId="1" fontId="52" fillId="0" borderId="32" xfId="0" applyNumberFormat="1" applyFont="1" applyBorder="1" applyAlignment="1">
      <alignment horizontal="center" vertical="center" wrapText="1"/>
    </xf>
    <xf numFmtId="1" fontId="61" fillId="0" borderId="67" xfId="0" applyNumberFormat="1" applyFont="1" applyBorder="1" applyAlignment="1">
      <alignment horizontal="center" vertical="center" wrapText="1"/>
    </xf>
    <xf numFmtId="3" fontId="17" fillId="0" borderId="66" xfId="0" applyNumberFormat="1" applyFont="1" applyBorder="1" applyAlignment="1">
      <alignment horizontal="center" vertical="center" wrapText="1"/>
    </xf>
    <xf numFmtId="3" fontId="17" fillId="0" borderId="67" xfId="0" applyNumberFormat="1" applyFont="1" applyBorder="1" applyAlignment="1">
      <alignment horizontal="center" vertical="center" wrapText="1"/>
    </xf>
    <xf numFmtId="3" fontId="17" fillId="0" borderId="68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60" fillId="15" borderId="193" xfId="0" applyNumberFormat="1" applyFont="1" applyFill="1" applyBorder="1" applyAlignment="1">
      <alignment horizontal="center" vertical="center" wrapText="1"/>
    </xf>
    <xf numFmtId="1" fontId="60" fillId="15" borderId="192" xfId="0" applyNumberFormat="1" applyFont="1" applyFill="1" applyBorder="1" applyAlignment="1">
      <alignment horizontal="center" vertical="center" wrapText="1"/>
    </xf>
    <xf numFmtId="1" fontId="60" fillId="15" borderId="188" xfId="0" applyNumberFormat="1" applyFont="1" applyFill="1" applyBorder="1" applyAlignment="1">
      <alignment horizontal="center" vertical="center" wrapText="1"/>
    </xf>
    <xf numFmtId="1" fontId="59" fillId="0" borderId="67" xfId="0" applyNumberFormat="1" applyFont="1" applyBorder="1" applyAlignment="1">
      <alignment horizontal="center" vertical="center" wrapText="1"/>
    </xf>
    <xf numFmtId="1" fontId="51" fillId="0" borderId="67" xfId="0" applyNumberFormat="1" applyFont="1" applyBorder="1" applyAlignment="1">
      <alignment horizontal="center" vertical="center" wrapText="1"/>
    </xf>
    <xf numFmtId="1" fontId="51" fillId="0" borderId="68" xfId="0" applyNumberFormat="1" applyFont="1" applyBorder="1" applyAlignment="1">
      <alignment horizontal="center" vertical="center" wrapText="1"/>
    </xf>
    <xf numFmtId="1" fontId="58" fillId="0" borderId="189" xfId="0" applyNumberFormat="1" applyFont="1" applyBorder="1" applyAlignment="1">
      <alignment horizontal="center" vertical="center" wrapText="1"/>
    </xf>
    <xf numFmtId="1" fontId="58" fillId="0" borderId="190" xfId="0" applyNumberFormat="1" applyFont="1" applyBorder="1" applyAlignment="1">
      <alignment horizontal="center" vertical="center" wrapText="1"/>
    </xf>
    <xf numFmtId="1" fontId="58" fillId="0" borderId="191" xfId="0" applyNumberFormat="1" applyFont="1" applyBorder="1" applyAlignment="1">
      <alignment horizontal="center" vertical="center" wrapText="1"/>
    </xf>
    <xf numFmtId="1" fontId="58" fillId="0" borderId="29" xfId="0" applyNumberFormat="1" applyFont="1" applyBorder="1" applyAlignment="1">
      <alignment horizontal="center" vertical="center" wrapText="1"/>
    </xf>
    <xf numFmtId="1" fontId="58" fillId="0" borderId="26" xfId="0" applyNumberFormat="1" applyFont="1" applyBorder="1" applyAlignment="1">
      <alignment horizontal="center" vertical="center" wrapText="1"/>
    </xf>
    <xf numFmtId="1" fontId="58" fillId="0" borderId="27" xfId="0" applyNumberFormat="1" applyFont="1" applyBorder="1" applyAlignment="1">
      <alignment horizontal="center" vertical="center" wrapText="1"/>
    </xf>
    <xf numFmtId="1" fontId="58" fillId="20" borderId="131" xfId="0" applyNumberFormat="1" applyFont="1" applyFill="1" applyBorder="1" applyAlignment="1">
      <alignment horizontal="left" vertical="center" wrapText="1"/>
    </xf>
    <xf numFmtId="1" fontId="58" fillId="20" borderId="23" xfId="0" applyNumberFormat="1" applyFont="1" applyFill="1" applyBorder="1" applyAlignment="1">
      <alignment horizontal="left" vertical="center" wrapText="1"/>
    </xf>
    <xf numFmtId="1" fontId="58" fillId="20" borderId="24" xfId="0" applyNumberFormat="1" applyFont="1" applyFill="1" applyBorder="1" applyAlignment="1">
      <alignment horizontal="left" vertical="center" wrapText="1"/>
    </xf>
    <xf numFmtId="0" fontId="56" fillId="19" borderId="172" xfId="0" applyFont="1" applyFill="1" applyBorder="1" applyAlignment="1">
      <alignment horizontal="left" vertical="center"/>
    </xf>
    <xf numFmtId="0" fontId="56" fillId="19" borderId="173" xfId="0" applyFont="1" applyFill="1" applyBorder="1" applyAlignment="1">
      <alignment horizontal="left" vertical="center"/>
    </xf>
    <xf numFmtId="0" fontId="56" fillId="19" borderId="174" xfId="0" applyFont="1" applyFill="1" applyBorder="1" applyAlignment="1">
      <alignment horizontal="left" vertical="center"/>
    </xf>
    <xf numFmtId="173" fontId="56" fillId="19" borderId="119" xfId="18" applyNumberFormat="1" applyFont="1" applyFill="1" applyBorder="1" applyAlignment="1">
      <alignment horizontal="center" vertical="center"/>
    </xf>
    <xf numFmtId="173" fontId="56" fillId="19" borderId="120" xfId="18" applyNumberFormat="1" applyFont="1" applyFill="1" applyBorder="1" applyAlignment="1">
      <alignment horizontal="center" vertical="center"/>
    </xf>
    <xf numFmtId="173" fontId="56" fillId="19" borderId="121" xfId="18" applyNumberFormat="1" applyFont="1" applyFill="1" applyBorder="1" applyAlignment="1">
      <alignment horizontal="center" vertical="center"/>
    </xf>
    <xf numFmtId="173" fontId="56" fillId="19" borderId="74" xfId="18" applyNumberFormat="1" applyFont="1" applyFill="1" applyBorder="1" applyAlignment="1">
      <alignment horizontal="center" vertical="center"/>
    </xf>
    <xf numFmtId="173" fontId="56" fillId="19" borderId="0" xfId="18" applyNumberFormat="1" applyFont="1" applyFill="1" applyAlignment="1">
      <alignment horizontal="center" vertical="center"/>
    </xf>
    <xf numFmtId="173" fontId="56" fillId="19" borderId="75" xfId="18" applyNumberFormat="1" applyFont="1" applyFill="1" applyBorder="1" applyAlignment="1">
      <alignment horizontal="center" vertical="center"/>
    </xf>
    <xf numFmtId="173" fontId="56" fillId="19" borderId="19" xfId="18" applyNumberFormat="1" applyFont="1" applyFill="1" applyBorder="1" applyAlignment="1">
      <alignment horizontal="center" vertical="center"/>
    </xf>
    <xf numFmtId="173" fontId="56" fillId="19" borderId="20" xfId="18" applyNumberFormat="1" applyFont="1" applyFill="1" applyBorder="1" applyAlignment="1">
      <alignment horizontal="center" vertical="center"/>
    </xf>
    <xf numFmtId="173" fontId="56" fillId="19" borderId="36" xfId="18" applyNumberFormat="1" applyFont="1" applyFill="1" applyBorder="1" applyAlignment="1">
      <alignment horizontal="center" vertical="center"/>
    </xf>
    <xf numFmtId="173" fontId="56" fillId="19" borderId="175" xfId="18" applyNumberFormat="1" applyFont="1" applyFill="1" applyBorder="1" applyAlignment="1">
      <alignment horizontal="center" vertical="center" wrapText="1"/>
    </xf>
    <xf numFmtId="173" fontId="56" fillId="19" borderId="176" xfId="18" applyNumberFormat="1" applyFont="1" applyFill="1" applyBorder="1" applyAlignment="1">
      <alignment horizontal="center" vertical="center" wrapText="1"/>
    </xf>
    <xf numFmtId="173" fontId="56" fillId="19" borderId="177" xfId="18" applyNumberFormat="1" applyFont="1" applyFill="1" applyBorder="1" applyAlignment="1">
      <alignment horizontal="center" vertical="center" wrapText="1"/>
    </xf>
    <xf numFmtId="174" fontId="56" fillId="19" borderId="178" xfId="18" applyNumberFormat="1" applyFont="1" applyFill="1" applyBorder="1" applyAlignment="1">
      <alignment horizontal="center" vertical="center" wrapText="1"/>
    </xf>
    <xf numFmtId="174" fontId="56" fillId="19" borderId="179" xfId="18" applyNumberFormat="1" applyFont="1" applyFill="1" applyBorder="1" applyAlignment="1">
      <alignment horizontal="center" vertical="center" wrapText="1"/>
    </xf>
    <xf numFmtId="174" fontId="56" fillId="19" borderId="180" xfId="18" applyNumberFormat="1" applyFont="1" applyFill="1" applyBorder="1" applyAlignment="1">
      <alignment horizontal="center" vertical="center" wrapText="1"/>
    </xf>
    <xf numFmtId="174" fontId="56" fillId="19" borderId="181" xfId="18" applyNumberFormat="1" applyFont="1" applyFill="1" applyBorder="1" applyAlignment="1">
      <alignment horizontal="center" vertical="center" wrapText="1"/>
    </xf>
    <xf numFmtId="174" fontId="56" fillId="19" borderId="182" xfId="18" applyNumberFormat="1" applyFont="1" applyFill="1" applyBorder="1" applyAlignment="1">
      <alignment horizontal="center" vertical="center" wrapText="1"/>
    </xf>
    <xf numFmtId="174" fontId="56" fillId="19" borderId="183" xfId="18" applyNumberFormat="1" applyFont="1" applyFill="1" applyBorder="1" applyAlignment="1">
      <alignment horizontal="center" vertical="center" wrapText="1"/>
    </xf>
    <xf numFmtId="174" fontId="56" fillId="19" borderId="185" xfId="18" applyNumberFormat="1" applyFont="1" applyFill="1" applyBorder="1" applyAlignment="1">
      <alignment horizontal="center" vertical="center" wrapText="1"/>
    </xf>
    <xf numFmtId="174" fontId="56" fillId="19" borderId="186" xfId="18" applyNumberFormat="1" applyFont="1" applyFill="1" applyBorder="1" applyAlignment="1">
      <alignment horizontal="center" vertical="center" wrapText="1"/>
    </xf>
    <xf numFmtId="174" fontId="56" fillId="19" borderId="187" xfId="18" applyNumberFormat="1" applyFont="1" applyFill="1" applyBorder="1" applyAlignment="1">
      <alignment horizontal="center" vertical="center" wrapText="1"/>
    </xf>
    <xf numFmtId="173" fontId="57" fillId="19" borderId="175" xfId="18" applyNumberFormat="1" applyFont="1" applyFill="1" applyBorder="1" applyAlignment="1">
      <alignment horizontal="center" vertical="center" wrapText="1"/>
    </xf>
    <xf numFmtId="173" fontId="57" fillId="19" borderId="176" xfId="18" applyNumberFormat="1" applyFont="1" applyFill="1" applyBorder="1" applyAlignment="1">
      <alignment horizontal="center" vertical="center" wrapText="1"/>
    </xf>
    <xf numFmtId="173" fontId="57" fillId="19" borderId="177" xfId="18" applyNumberFormat="1" applyFont="1" applyFill="1" applyBorder="1" applyAlignment="1">
      <alignment horizontal="center" vertical="center" wrapText="1"/>
    </xf>
    <xf numFmtId="174" fontId="57" fillId="19" borderId="175" xfId="18" applyNumberFormat="1" applyFont="1" applyFill="1" applyBorder="1" applyAlignment="1">
      <alignment horizontal="center" vertical="center" wrapText="1"/>
    </xf>
    <xf numFmtId="174" fontId="57" fillId="19" borderId="176" xfId="18" applyNumberFormat="1" applyFont="1" applyFill="1" applyBorder="1" applyAlignment="1">
      <alignment horizontal="center" vertical="center" wrapText="1"/>
    </xf>
    <xf numFmtId="174" fontId="57" fillId="19" borderId="177" xfId="18" applyNumberFormat="1" applyFont="1" applyFill="1" applyBorder="1" applyAlignment="1">
      <alignment horizontal="center" vertical="center" wrapText="1"/>
    </xf>
    <xf numFmtId="0" fontId="57" fillId="19" borderId="175" xfId="18" applyFont="1" applyFill="1" applyBorder="1" applyAlignment="1">
      <alignment horizontal="center" vertical="center" wrapText="1"/>
    </xf>
    <xf numFmtId="0" fontId="57" fillId="19" borderId="176" xfId="18" applyFont="1" applyFill="1" applyBorder="1" applyAlignment="1">
      <alignment horizontal="center" vertical="center" wrapText="1"/>
    </xf>
    <xf numFmtId="0" fontId="57" fillId="19" borderId="177" xfId="18" applyFont="1" applyFill="1" applyBorder="1" applyAlignment="1">
      <alignment horizontal="center" vertical="center" wrapText="1"/>
    </xf>
    <xf numFmtId="0" fontId="57" fillId="19" borderId="184" xfId="18" applyFont="1" applyFill="1" applyBorder="1" applyAlignment="1">
      <alignment horizontal="center" vertical="center" wrapText="1"/>
    </xf>
    <xf numFmtId="1" fontId="12" fillId="10" borderId="19" xfId="0" applyNumberFormat="1" applyFont="1" applyFill="1" applyBorder="1" applyAlignment="1">
      <alignment horizontal="left" vertical="center" wrapText="1"/>
    </xf>
    <xf numFmtId="1" fontId="12" fillId="10" borderId="20" xfId="0" applyNumberFormat="1" applyFont="1" applyFill="1" applyBorder="1" applyAlignment="1">
      <alignment horizontal="left" vertical="center" wrapText="1"/>
    </xf>
    <xf numFmtId="1" fontId="12" fillId="10" borderId="36" xfId="0" applyNumberFormat="1" applyFont="1" applyFill="1" applyBorder="1" applyAlignment="1">
      <alignment horizontal="left" vertical="center" wrapText="1"/>
    </xf>
    <xf numFmtId="3" fontId="17" fillId="0" borderId="139" xfId="0" applyNumberFormat="1" applyFont="1" applyBorder="1" applyAlignment="1">
      <alignment horizontal="center" vertical="center" wrapText="1"/>
    </xf>
    <xf numFmtId="3" fontId="17" fillId="0" borderId="138" xfId="0" applyNumberFormat="1" applyFont="1" applyBorder="1" applyAlignment="1">
      <alignment horizontal="center" vertical="center" wrapText="1"/>
    </xf>
    <xf numFmtId="3" fontId="17" fillId="0" borderId="163" xfId="0" applyNumberFormat="1" applyFont="1" applyBorder="1" applyAlignment="1">
      <alignment horizontal="center" vertical="center" wrapText="1"/>
    </xf>
    <xf numFmtId="0" fontId="17" fillId="12" borderId="164" xfId="0" applyFont="1" applyFill="1" applyBorder="1" applyAlignment="1">
      <alignment horizontal="center" vertical="center" wrapText="1"/>
    </xf>
    <xf numFmtId="0" fontId="17" fillId="12" borderId="155" xfId="0" applyFont="1" applyFill="1" applyBorder="1" applyAlignment="1">
      <alignment horizontal="center" vertical="center" wrapText="1"/>
    </xf>
    <xf numFmtId="0" fontId="17" fillId="12" borderId="165" xfId="0" applyFont="1" applyFill="1" applyBorder="1" applyAlignment="1">
      <alignment horizontal="center" vertical="center" wrapText="1"/>
    </xf>
    <xf numFmtId="1" fontId="12" fillId="10" borderId="166" xfId="0" applyNumberFormat="1" applyFont="1" applyFill="1" applyBorder="1" applyAlignment="1">
      <alignment horizontal="left" vertical="center" wrapText="1"/>
    </xf>
    <xf numFmtId="1" fontId="12" fillId="10" borderId="167" xfId="0" applyNumberFormat="1" applyFont="1" applyFill="1" applyBorder="1" applyAlignment="1">
      <alignment horizontal="left" vertical="center" wrapText="1"/>
    </xf>
    <xf numFmtId="1" fontId="12" fillId="10" borderId="168" xfId="0" applyNumberFormat="1" applyFont="1" applyFill="1" applyBorder="1" applyAlignment="1">
      <alignment horizontal="left" vertical="center" wrapText="1"/>
    </xf>
    <xf numFmtId="3" fontId="17" fillId="0" borderId="169" xfId="0" applyNumberFormat="1" applyFont="1" applyBorder="1" applyAlignment="1">
      <alignment horizontal="center" vertical="center" wrapText="1"/>
    </xf>
    <xf numFmtId="3" fontId="17" fillId="0" borderId="170" xfId="0" applyNumberFormat="1" applyFont="1" applyBorder="1" applyAlignment="1">
      <alignment horizontal="center" vertical="center" wrapText="1"/>
    </xf>
    <xf numFmtId="3" fontId="17" fillId="0" borderId="171" xfId="0" applyNumberFormat="1" applyFont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1" fontId="12" fillId="10" borderId="31" xfId="0" applyNumberFormat="1" applyFont="1" applyFill="1" applyBorder="1" applyAlignment="1">
      <alignment horizontal="left" vertical="center" wrapText="1"/>
    </xf>
    <xf numFmtId="1" fontId="12" fillId="10" borderId="32" xfId="0" applyNumberFormat="1" applyFont="1" applyFill="1" applyBorder="1" applyAlignment="1">
      <alignment horizontal="left" vertical="center" wrapText="1"/>
    </xf>
    <xf numFmtId="1" fontId="12" fillId="10" borderId="33" xfId="0" applyNumberFormat="1" applyFont="1" applyFill="1" applyBorder="1" applyAlignment="1">
      <alignment horizontal="left" vertical="center" wrapText="1"/>
    </xf>
    <xf numFmtId="3" fontId="17" fillId="0" borderId="161" xfId="0" applyNumberFormat="1" applyFont="1" applyBorder="1" applyAlignment="1">
      <alignment horizontal="center" vertical="center" wrapText="1"/>
    </xf>
    <xf numFmtId="3" fontId="17" fillId="0" borderId="99" xfId="0" applyNumberFormat="1" applyFont="1" applyBorder="1" applyAlignment="1">
      <alignment horizontal="center" vertical="center" wrapText="1"/>
    </xf>
    <xf numFmtId="3" fontId="17" fillId="0" borderId="162" xfId="0" applyNumberFormat="1" applyFont="1" applyBorder="1" applyAlignment="1">
      <alignment horizontal="center" vertical="center" wrapText="1"/>
    </xf>
    <xf numFmtId="3" fontId="17" fillId="0" borderId="37" xfId="0" applyNumberFormat="1" applyFont="1" applyBorder="1" applyAlignment="1">
      <alignment horizontal="center" vertical="center" wrapText="1"/>
    </xf>
    <xf numFmtId="3" fontId="17" fillId="0" borderId="20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1" fontId="13" fillId="12" borderId="131" xfId="0" applyNumberFormat="1" applyFont="1" applyFill="1" applyBorder="1" applyAlignment="1">
      <alignment horizontal="center" vertical="center" wrapText="1"/>
    </xf>
    <xf numFmtId="1" fontId="13" fillId="12" borderId="24" xfId="0" applyNumberFormat="1" applyFont="1" applyFill="1" applyBorder="1" applyAlignment="1">
      <alignment horizontal="center" vertical="center" wrapText="1"/>
    </xf>
    <xf numFmtId="1" fontId="12" fillId="10" borderId="25" xfId="0" applyNumberFormat="1" applyFont="1" applyFill="1" applyBorder="1" applyAlignment="1">
      <alignment horizontal="left" vertical="center" wrapText="1"/>
    </xf>
    <xf numFmtId="1" fontId="12" fillId="10" borderId="26" xfId="0" applyNumberFormat="1" applyFont="1" applyFill="1" applyBorder="1" applyAlignment="1">
      <alignment horizontal="left" vertical="center" wrapText="1"/>
    </xf>
    <xf numFmtId="1" fontId="12" fillId="10" borderId="27" xfId="0" applyNumberFormat="1" applyFont="1" applyFill="1" applyBorder="1" applyAlignment="1">
      <alignment horizontal="left" vertical="center" wrapText="1"/>
    </xf>
    <xf numFmtId="3" fontId="17" fillId="0" borderId="158" xfId="0" applyNumberFormat="1" applyFont="1" applyBorder="1" applyAlignment="1">
      <alignment horizontal="center" vertical="center" wrapText="1"/>
    </xf>
    <xf numFmtId="3" fontId="17" fillId="0" borderId="159" xfId="0" applyNumberFormat="1" applyFont="1" applyBorder="1" applyAlignment="1">
      <alignment horizontal="center" vertical="center" wrapText="1"/>
    </xf>
    <xf numFmtId="3" fontId="17" fillId="0" borderId="160" xfId="0" applyNumberFormat="1" applyFont="1" applyBorder="1" applyAlignment="1">
      <alignment horizontal="center" vertical="center" wrapText="1"/>
    </xf>
    <xf numFmtId="1" fontId="13" fillId="12" borderId="19" xfId="0" applyNumberFormat="1" applyFont="1" applyFill="1" applyBorder="1" applyAlignment="1">
      <alignment horizontal="center" vertical="center" wrapText="1"/>
    </xf>
    <xf numFmtId="1" fontId="13" fillId="12" borderId="20" xfId="0" applyNumberFormat="1" applyFont="1" applyFill="1" applyBorder="1" applyAlignment="1">
      <alignment horizontal="center" vertical="center" wrapText="1"/>
    </xf>
    <xf numFmtId="1" fontId="13" fillId="12" borderId="21" xfId="0" applyNumberFormat="1" applyFont="1" applyFill="1" applyBorder="1" applyAlignment="1">
      <alignment horizontal="center" vertical="center" wrapText="1"/>
    </xf>
    <xf numFmtId="3" fontId="17" fillId="0" borderId="153" xfId="0" applyNumberFormat="1" applyFont="1" applyBorder="1" applyAlignment="1">
      <alignment horizontal="center" vertical="center" wrapText="1"/>
    </xf>
    <xf numFmtId="3" fontId="17" fillId="0" borderId="158" xfId="0" quotePrefix="1" applyNumberFormat="1" applyFont="1" applyBorder="1" applyAlignment="1">
      <alignment horizontal="center" vertical="center" wrapText="1"/>
    </xf>
    <xf numFmtId="1" fontId="12" fillId="10" borderId="131" xfId="0" applyNumberFormat="1" applyFont="1" applyFill="1" applyBorder="1" applyAlignment="1">
      <alignment horizontal="left" vertical="center" wrapText="1"/>
    </xf>
    <xf numFmtId="1" fontId="12" fillId="10" borderId="23" xfId="0" applyNumberFormat="1" applyFont="1" applyFill="1" applyBorder="1" applyAlignment="1">
      <alignment horizontal="left" vertical="center" wrapText="1"/>
    </xf>
    <xf numFmtId="3" fontId="17" fillId="0" borderId="154" xfId="0" applyNumberFormat="1" applyFont="1" applyBorder="1" applyAlignment="1">
      <alignment horizontal="center" vertical="center" wrapText="1"/>
    </xf>
    <xf numFmtId="3" fontId="17" fillId="0" borderId="155" xfId="0" applyNumberFormat="1" applyFont="1" applyBorder="1" applyAlignment="1">
      <alignment horizontal="center" vertical="center" wrapText="1"/>
    </xf>
    <xf numFmtId="3" fontId="17" fillId="0" borderId="156" xfId="0" applyNumberFormat="1" applyFont="1" applyBorder="1" applyAlignment="1">
      <alignment horizontal="center" vertical="center" wrapText="1"/>
    </xf>
    <xf numFmtId="1" fontId="12" fillId="13" borderId="123" xfId="0" applyNumberFormat="1" applyFont="1" applyFill="1" applyBorder="1" applyAlignment="1">
      <alignment horizontal="center" vertical="center" wrapText="1"/>
    </xf>
    <xf numFmtId="1" fontId="12" fillId="13" borderId="23" xfId="0" applyNumberFormat="1" applyFont="1" applyFill="1" applyBorder="1" applyAlignment="1">
      <alignment horizontal="center" vertical="center" wrapText="1"/>
    </xf>
    <xf numFmtId="1" fontId="12" fillId="13" borderId="24" xfId="0" applyNumberFormat="1" applyFont="1" applyFill="1" applyBorder="1" applyAlignment="1">
      <alignment horizontal="center" vertical="center" wrapText="1"/>
    </xf>
    <xf numFmtId="1" fontId="13" fillId="10" borderId="31" xfId="0" applyNumberFormat="1" applyFont="1" applyFill="1" applyBorder="1" applyAlignment="1">
      <alignment horizontal="left" vertical="center" wrapText="1"/>
    </xf>
    <xf numFmtId="1" fontId="13" fillId="10" borderId="32" xfId="0" applyNumberFormat="1" applyFont="1" applyFill="1" applyBorder="1" applyAlignment="1">
      <alignment horizontal="left" vertical="center" wrapText="1"/>
    </xf>
    <xf numFmtId="1" fontId="13" fillId="10" borderId="33" xfId="0" applyNumberFormat="1" applyFont="1" applyFill="1" applyBorder="1" applyAlignment="1">
      <alignment horizontal="left" vertical="center" wrapText="1"/>
    </xf>
    <xf numFmtId="1" fontId="13" fillId="10" borderId="104" xfId="0" applyNumberFormat="1" applyFont="1" applyFill="1" applyBorder="1" applyAlignment="1">
      <alignment horizontal="left" vertical="center" wrapText="1"/>
    </xf>
    <xf numFmtId="1" fontId="13" fillId="10" borderId="18" xfId="0" applyNumberFormat="1" applyFont="1" applyFill="1" applyBorder="1" applyAlignment="1">
      <alignment horizontal="left" vertical="center" wrapText="1"/>
    </xf>
    <xf numFmtId="1" fontId="13" fillId="10" borderId="111" xfId="0" applyNumberFormat="1" applyFont="1" applyFill="1" applyBorder="1" applyAlignment="1">
      <alignment horizontal="left" vertical="center" wrapText="1"/>
    </xf>
    <xf numFmtId="3" fontId="17" fillId="0" borderId="112" xfId="0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3" fontId="17" fillId="0" borderId="1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" fontId="16" fillId="3" borderId="114" xfId="0" applyNumberFormat="1" applyFont="1" applyFill="1" applyBorder="1" applyAlignment="1">
      <alignment horizontal="left" vertical="center" wrapText="1"/>
    </xf>
    <xf numFmtId="1" fontId="16" fillId="3" borderId="115" xfId="0" applyNumberFormat="1" applyFont="1" applyFill="1" applyBorder="1" applyAlignment="1">
      <alignment horizontal="left" vertical="center" wrapText="1"/>
    </xf>
    <xf numFmtId="1" fontId="16" fillId="3" borderId="116" xfId="0" applyNumberFormat="1" applyFont="1" applyFill="1" applyBorder="1" applyAlignment="1">
      <alignment horizontal="left" vertical="center" wrapText="1"/>
    </xf>
    <xf numFmtId="1" fontId="13" fillId="10" borderId="70" xfId="0" applyNumberFormat="1" applyFont="1" applyFill="1" applyBorder="1" applyAlignment="1">
      <alignment horizontal="left" vertical="center" wrapText="1"/>
    </xf>
    <xf numFmtId="1" fontId="13" fillId="10" borderId="67" xfId="0" applyNumberFormat="1" applyFont="1" applyFill="1" applyBorder="1" applyAlignment="1">
      <alignment horizontal="left" vertical="center" wrapText="1"/>
    </xf>
    <xf numFmtId="1" fontId="12" fillId="10" borderId="70" xfId="0" applyNumberFormat="1" applyFont="1" applyFill="1" applyBorder="1" applyAlignment="1">
      <alignment horizontal="left" vertical="center" wrapText="1"/>
    </xf>
    <xf numFmtId="1" fontId="12" fillId="10" borderId="67" xfId="0" applyNumberFormat="1" applyFont="1" applyFill="1" applyBorder="1" applyAlignment="1">
      <alignment horizontal="left" vertical="center" wrapText="1"/>
    </xf>
    <xf numFmtId="1" fontId="12" fillId="13" borderId="112" xfId="0" applyNumberFormat="1" applyFont="1" applyFill="1" applyBorder="1" applyAlignment="1">
      <alignment horizontal="center" vertical="center" wrapText="1"/>
    </xf>
    <xf numFmtId="1" fontId="12" fillId="13" borderId="18" xfId="0" applyNumberFormat="1" applyFont="1" applyFill="1" applyBorder="1" applyAlignment="1">
      <alignment horizontal="center" vertical="center" wrapText="1"/>
    </xf>
    <xf numFmtId="1" fontId="12" fillId="10" borderId="119" xfId="0" applyNumberFormat="1" applyFont="1" applyFill="1" applyBorder="1" applyAlignment="1">
      <alignment horizontal="left" vertical="center" wrapText="1"/>
    </xf>
    <xf numFmtId="1" fontId="12" fillId="10" borderId="120" xfId="0" applyNumberFormat="1" applyFont="1" applyFill="1" applyBorder="1" applyAlignment="1">
      <alignment horizontal="left" vertical="center" wrapText="1"/>
    </xf>
    <xf numFmtId="3" fontId="16" fillId="10" borderId="122" xfId="0" applyNumberFormat="1" applyFont="1" applyFill="1" applyBorder="1" applyAlignment="1">
      <alignment horizontal="center" vertical="center" wrapText="1"/>
    </xf>
    <xf numFmtId="3" fontId="16" fillId="10" borderId="120" xfId="0" applyNumberFormat="1" applyFont="1" applyFill="1" applyBorder="1" applyAlignment="1">
      <alignment horizontal="center" vertical="center" wrapText="1"/>
    </xf>
    <xf numFmtId="1" fontId="54" fillId="10" borderId="145" xfId="0" applyNumberFormat="1" applyFont="1" applyFill="1" applyBorder="1" applyAlignment="1">
      <alignment horizontal="left" vertical="center" wrapText="1"/>
    </xf>
    <xf numFmtId="1" fontId="54" fillId="10" borderId="129" xfId="0" applyNumberFormat="1" applyFont="1" applyFill="1" applyBorder="1" applyAlignment="1">
      <alignment horizontal="left" vertical="center" wrapText="1"/>
    </xf>
    <xf numFmtId="3" fontId="17" fillId="0" borderId="130" xfId="0" applyNumberFormat="1" applyFont="1" applyBorder="1" applyAlignment="1">
      <alignment horizontal="center" vertical="center" wrapText="1"/>
    </xf>
    <xf numFmtId="3" fontId="17" fillId="8" borderId="112" xfId="0" applyNumberFormat="1" applyFont="1" applyFill="1" applyBorder="1" applyAlignment="1">
      <alignment horizontal="center" vertical="center" wrapText="1"/>
    </xf>
    <xf numFmtId="3" fontId="17" fillId="8" borderId="18" xfId="0" applyNumberFormat="1" applyFont="1" applyFill="1" applyBorder="1" applyAlignment="1">
      <alignment horizontal="center" vertical="center" wrapText="1"/>
    </xf>
    <xf numFmtId="1" fontId="54" fillId="10" borderId="70" xfId="0" applyNumberFormat="1" applyFont="1" applyFill="1" applyBorder="1" applyAlignment="1">
      <alignment horizontal="left" vertical="center" wrapText="1"/>
    </xf>
    <xf numFmtId="1" fontId="54" fillId="10" borderId="67" xfId="0" applyNumberFormat="1" applyFont="1" applyFill="1" applyBorder="1" applyAlignment="1">
      <alignment horizontal="left" vertical="center" wrapText="1"/>
    </xf>
    <xf numFmtId="3" fontId="17" fillId="8" borderId="66" xfId="0" applyNumberFormat="1" applyFont="1" applyFill="1" applyBorder="1" applyAlignment="1">
      <alignment horizontal="center" vertical="center" wrapText="1"/>
    </xf>
    <xf numFmtId="3" fontId="17" fillId="8" borderId="67" xfId="0" applyNumberFormat="1" applyFont="1" applyFill="1" applyBorder="1" applyAlignment="1">
      <alignment horizontal="center" vertical="center" wrapText="1"/>
    </xf>
    <xf numFmtId="1" fontId="12" fillId="13" borderId="66" xfId="0" applyNumberFormat="1" applyFont="1" applyFill="1" applyBorder="1" applyAlignment="1">
      <alignment horizontal="center" vertical="center" wrapText="1"/>
    </xf>
    <xf numFmtId="1" fontId="12" fillId="13" borderId="67" xfId="0" applyNumberFormat="1" applyFont="1" applyFill="1" applyBorder="1" applyAlignment="1">
      <alignment horizontal="center" vertical="center" wrapText="1"/>
    </xf>
    <xf numFmtId="1" fontId="12" fillId="18" borderId="34" xfId="0" applyNumberFormat="1" applyFont="1" applyFill="1" applyBorder="1" applyAlignment="1">
      <alignment horizontal="center" vertical="center" wrapText="1"/>
    </xf>
    <xf numFmtId="1" fontId="12" fillId="18" borderId="32" xfId="0" applyNumberFormat="1" applyFont="1" applyFill="1" applyBorder="1" applyAlignment="1">
      <alignment horizontal="center" vertical="center" wrapText="1"/>
    </xf>
    <xf numFmtId="1" fontId="54" fillId="4" borderId="70" xfId="0" applyNumberFormat="1" applyFont="1" applyFill="1" applyBorder="1" applyAlignment="1">
      <alignment horizontal="left" vertical="center" wrapText="1"/>
    </xf>
    <xf numFmtId="1" fontId="54" fillId="4" borderId="67" xfId="0" applyNumberFormat="1" applyFont="1" applyFill="1" applyBorder="1" applyAlignment="1">
      <alignment horizontal="left" vertical="center" wrapText="1"/>
    </xf>
    <xf numFmtId="3" fontId="17" fillId="4" borderId="66" xfId="0" applyNumberFormat="1" applyFont="1" applyFill="1" applyBorder="1" applyAlignment="1">
      <alignment horizontal="center" vertical="center" wrapText="1"/>
    </xf>
    <xf numFmtId="3" fontId="17" fillId="4" borderId="67" xfId="0" applyNumberFormat="1" applyFont="1" applyFill="1" applyBorder="1" applyAlignment="1">
      <alignment horizontal="center" vertical="center" wrapText="1"/>
    </xf>
    <xf numFmtId="1" fontId="12" fillId="10" borderId="76" xfId="0" applyNumberFormat="1" applyFont="1" applyFill="1" applyBorder="1" applyAlignment="1">
      <alignment horizontal="center" vertical="center" wrapText="1"/>
    </xf>
    <xf numFmtId="1" fontId="12" fillId="10" borderId="0" xfId="0" applyNumberFormat="1" applyFont="1" applyFill="1" applyAlignment="1">
      <alignment horizontal="center" vertical="center" wrapText="1"/>
    </xf>
    <xf numFmtId="1" fontId="12" fillId="10" borderId="66" xfId="0" applyNumberFormat="1" applyFont="1" applyFill="1" applyBorder="1" applyAlignment="1">
      <alignment horizontal="center" vertical="center" wrapText="1"/>
    </xf>
    <xf numFmtId="1" fontId="12" fillId="10" borderId="67" xfId="0" applyNumberFormat="1" applyFont="1" applyFill="1" applyBorder="1" applyAlignment="1">
      <alignment horizontal="center" vertical="center" wrapText="1"/>
    </xf>
    <xf numFmtId="1" fontId="12" fillId="10" borderId="119" xfId="0" applyNumberFormat="1" applyFont="1" applyFill="1" applyBorder="1" applyAlignment="1">
      <alignment horizontal="center" vertical="center" wrapText="1"/>
    </xf>
    <xf numFmtId="1" fontId="12" fillId="10" borderId="120" xfId="0" applyNumberFormat="1" applyFont="1" applyFill="1" applyBorder="1" applyAlignment="1">
      <alignment horizontal="center" vertical="center" wrapText="1"/>
    </xf>
    <xf numFmtId="1" fontId="12" fillId="10" borderId="74" xfId="0" applyNumberFormat="1" applyFont="1" applyFill="1" applyBorder="1" applyAlignment="1">
      <alignment horizontal="center" vertical="center" wrapText="1"/>
    </xf>
    <xf numFmtId="1" fontId="12" fillId="10" borderId="70" xfId="0" applyNumberFormat="1" applyFont="1" applyFill="1" applyBorder="1" applyAlignment="1">
      <alignment horizontal="center" vertical="center" wrapText="1"/>
    </xf>
    <xf numFmtId="1" fontId="12" fillId="10" borderId="29" xfId="0" applyNumberFormat="1" applyFont="1" applyFill="1" applyBorder="1" applyAlignment="1">
      <alignment horizontal="center" vertical="center" wrapText="1"/>
    </xf>
    <xf numFmtId="1" fontId="12" fillId="10" borderId="26" xfId="0" applyNumberFormat="1" applyFont="1" applyFill="1" applyBorder="1" applyAlignment="1">
      <alignment horizontal="center" vertical="center" wrapText="1"/>
    </xf>
    <xf numFmtId="1" fontId="12" fillId="10" borderId="153" xfId="0" applyNumberFormat="1" applyFont="1" applyFill="1" applyBorder="1" applyAlignment="1">
      <alignment horizontal="center" vertical="center" wrapText="1"/>
    </xf>
    <xf numFmtId="1" fontId="12" fillId="13" borderId="151" xfId="0" applyNumberFormat="1" applyFont="1" applyFill="1" applyBorder="1" applyAlignment="1">
      <alignment horizontal="center" vertical="center" wrapText="1"/>
    </xf>
    <xf numFmtId="1" fontId="12" fillId="13" borderId="152" xfId="0" applyNumberFormat="1" applyFont="1" applyFill="1" applyBorder="1" applyAlignment="1">
      <alignment horizontal="center" vertical="center" wrapText="1"/>
    </xf>
    <xf numFmtId="1" fontId="12" fillId="13" borderId="103" xfId="0" applyNumberFormat="1" applyFont="1" applyFill="1" applyBorder="1" applyAlignment="1">
      <alignment horizontal="center" vertical="center" wrapText="1"/>
    </xf>
    <xf numFmtId="1" fontId="12" fillId="10" borderId="68" xfId="0" applyNumberFormat="1" applyFont="1" applyFill="1" applyBorder="1" applyAlignment="1">
      <alignment horizontal="center" vertical="center" wrapText="1"/>
    </xf>
    <xf numFmtId="3" fontId="17" fillId="0" borderId="96" xfId="0" applyNumberFormat="1" applyFont="1" applyBorder="1" applyAlignment="1">
      <alignment horizontal="center" vertical="center" wrapText="1"/>
    </xf>
    <xf numFmtId="1" fontId="12" fillId="10" borderId="104" xfId="0" applyNumberFormat="1" applyFont="1" applyFill="1" applyBorder="1" applyAlignment="1">
      <alignment horizontal="left" vertical="center" wrapText="1"/>
    </xf>
    <xf numFmtId="1" fontId="12" fillId="10" borderId="18" xfId="0" applyNumberFormat="1" applyFont="1" applyFill="1" applyBorder="1" applyAlignment="1">
      <alignment horizontal="left" vertical="center" wrapText="1"/>
    </xf>
    <xf numFmtId="1" fontId="12" fillId="13" borderId="128" xfId="0" applyNumberFormat="1" applyFont="1" applyFill="1" applyBorder="1" applyAlignment="1">
      <alignment horizontal="center" vertical="center" wrapText="1"/>
    </xf>
    <xf numFmtId="1" fontId="12" fillId="13" borderId="129" xfId="0" applyNumberFormat="1" applyFont="1" applyFill="1" applyBorder="1" applyAlignment="1">
      <alignment horizontal="center" vertical="center" wrapText="1"/>
    </xf>
    <xf numFmtId="1" fontId="12" fillId="13" borderId="130" xfId="0" applyNumberFormat="1" applyFont="1" applyFill="1" applyBorder="1" applyAlignment="1">
      <alignment horizontal="center" vertical="center" wrapText="1"/>
    </xf>
    <xf numFmtId="3" fontId="17" fillId="0" borderId="94" xfId="0" applyNumberFormat="1" applyFont="1" applyBorder="1" applyAlignment="1">
      <alignment horizontal="center" vertical="center" wrapText="1"/>
    </xf>
    <xf numFmtId="1" fontId="12" fillId="13" borderId="34" xfId="0" applyNumberFormat="1" applyFont="1" applyFill="1" applyBorder="1" applyAlignment="1">
      <alignment horizontal="center" vertical="center" wrapText="1"/>
    </xf>
    <xf numFmtId="1" fontId="12" fillId="13" borderId="32" xfId="0" applyNumberFormat="1" applyFont="1" applyFill="1" applyBorder="1" applyAlignment="1">
      <alignment horizontal="center" vertical="center" wrapText="1"/>
    </xf>
    <xf numFmtId="1" fontId="12" fillId="4" borderId="31" xfId="0" applyNumberFormat="1" applyFont="1" applyFill="1" applyBorder="1" applyAlignment="1">
      <alignment horizontal="left" vertical="center" wrapText="1"/>
    </xf>
    <xf numFmtId="1" fontId="12" fillId="4" borderId="32" xfId="0" applyNumberFormat="1" applyFont="1" applyFill="1" applyBorder="1" applyAlignment="1">
      <alignment horizontal="left" vertical="center" wrapText="1"/>
    </xf>
    <xf numFmtId="3" fontId="17" fillId="4" borderId="147" xfId="0" applyNumberFormat="1" applyFont="1" applyFill="1" applyBorder="1" applyAlignment="1">
      <alignment horizontal="center" vertical="center" wrapText="1"/>
    </xf>
    <xf numFmtId="3" fontId="17" fillId="4" borderId="148" xfId="0" applyNumberFormat="1" applyFont="1" applyFill="1" applyBorder="1" applyAlignment="1">
      <alignment horizontal="center" vertical="center" wrapText="1"/>
    </xf>
    <xf numFmtId="3" fontId="17" fillId="4" borderId="149" xfId="0" applyNumberFormat="1" applyFont="1" applyFill="1" applyBorder="1" applyAlignment="1">
      <alignment horizontal="center" vertical="center" wrapText="1"/>
    </xf>
    <xf numFmtId="1" fontId="12" fillId="18" borderId="46" xfId="0" applyNumberFormat="1" applyFont="1" applyFill="1" applyBorder="1" applyAlignment="1">
      <alignment horizontal="center" vertical="center" wrapText="1"/>
    </xf>
    <xf numFmtId="1" fontId="12" fillId="18" borderId="47" xfId="0" applyNumberFormat="1" applyFont="1" applyFill="1" applyBorder="1" applyAlignment="1">
      <alignment horizontal="center" vertical="center" wrapText="1"/>
    </xf>
    <xf numFmtId="1" fontId="12" fillId="18" borderId="132" xfId="0" applyNumberFormat="1" applyFont="1" applyFill="1" applyBorder="1" applyAlignment="1">
      <alignment horizontal="center" vertical="center" wrapText="1"/>
    </xf>
    <xf numFmtId="3" fontId="17" fillId="4" borderId="147" xfId="0" quotePrefix="1" applyNumberFormat="1" applyFont="1" applyFill="1" applyBorder="1" applyAlignment="1">
      <alignment horizontal="center" vertical="center" wrapText="1"/>
    </xf>
    <xf numFmtId="1" fontId="12" fillId="10" borderId="122" xfId="0" applyNumberFormat="1" applyFont="1" applyFill="1" applyBorder="1" applyAlignment="1">
      <alignment horizontal="center" vertical="center" wrapText="1"/>
    </xf>
    <xf numFmtId="1" fontId="12" fillId="10" borderId="123" xfId="0" applyNumberFormat="1" applyFont="1" applyFill="1" applyBorder="1" applyAlignment="1">
      <alignment horizontal="center" vertical="center" wrapText="1"/>
    </xf>
    <xf numFmtId="1" fontId="12" fillId="10" borderId="23" xfId="0" applyNumberFormat="1" applyFont="1" applyFill="1" applyBorder="1" applyAlignment="1">
      <alignment horizontal="center" vertical="center" wrapText="1"/>
    </xf>
    <xf numFmtId="1" fontId="14" fillId="10" borderId="66" xfId="0" applyNumberFormat="1" applyFont="1" applyFill="1" applyBorder="1" applyAlignment="1">
      <alignment horizontal="center" vertical="center" wrapText="1"/>
    </xf>
    <xf numFmtId="1" fontId="14" fillId="10" borderId="67" xfId="0" applyNumberFormat="1" applyFont="1" applyFill="1" applyBorder="1" applyAlignment="1">
      <alignment horizontal="center" vertical="center" wrapText="1"/>
    </xf>
    <xf numFmtId="1" fontId="12" fillId="10" borderId="68" xfId="0" applyNumberFormat="1" applyFont="1" applyFill="1" applyBorder="1" applyAlignment="1">
      <alignment horizontal="left" vertical="center" wrapText="1"/>
    </xf>
    <xf numFmtId="1" fontId="13" fillId="10" borderId="68" xfId="0" applyNumberFormat="1" applyFont="1" applyFill="1" applyBorder="1" applyAlignment="1">
      <alignment horizontal="left" vertical="center" wrapText="1"/>
    </xf>
    <xf numFmtId="1" fontId="12" fillId="0" borderId="29" xfId="0" applyNumberFormat="1" applyFont="1" applyBorder="1" applyAlignment="1">
      <alignment horizontal="center" vertical="center" wrapText="1"/>
    </xf>
    <xf numFmtId="1" fontId="12" fillId="0" borderId="26" xfId="0" applyNumberFormat="1" applyFont="1" applyBorder="1" applyAlignment="1">
      <alignment horizontal="center" vertical="center" wrapText="1"/>
    </xf>
    <xf numFmtId="1" fontId="12" fillId="0" borderId="27" xfId="0" applyNumberFormat="1" applyFont="1" applyBorder="1" applyAlignment="1">
      <alignment horizontal="center" vertical="center" wrapText="1"/>
    </xf>
    <xf numFmtId="1" fontId="54" fillId="10" borderId="104" xfId="0" applyNumberFormat="1" applyFont="1" applyFill="1" applyBorder="1" applyAlignment="1">
      <alignment horizontal="left" vertical="center" wrapText="1"/>
    </xf>
    <xf numFmtId="1" fontId="54" fillId="10" borderId="18" xfId="0" applyNumberFormat="1" applyFont="1" applyFill="1" applyBorder="1" applyAlignment="1">
      <alignment horizontal="left" vertical="center" wrapText="1"/>
    </xf>
    <xf numFmtId="1" fontId="54" fillId="10" borderId="31" xfId="0" applyNumberFormat="1" applyFont="1" applyFill="1" applyBorder="1" applyAlignment="1">
      <alignment horizontal="left" vertical="center" wrapText="1"/>
    </xf>
    <xf numFmtId="1" fontId="54" fillId="10" borderId="32" xfId="0" applyNumberFormat="1" applyFont="1" applyFill="1" applyBorder="1" applyAlignment="1">
      <alignment horizontal="left" vertical="center" wrapText="1"/>
    </xf>
    <xf numFmtId="41" fontId="17" fillId="0" borderId="34" xfId="2" applyFont="1" applyBorder="1" applyAlignment="1">
      <alignment horizontal="center" vertical="center" wrapText="1"/>
    </xf>
    <xf numFmtId="41" fontId="17" fillId="0" borderId="32" xfId="2" applyFont="1" applyBorder="1" applyAlignment="1">
      <alignment horizontal="center" vertical="center" wrapText="1"/>
    </xf>
    <xf numFmtId="41" fontId="17" fillId="0" borderId="33" xfId="2" applyFont="1" applyBorder="1" applyAlignment="1">
      <alignment horizontal="center" vertical="center" wrapText="1"/>
    </xf>
    <xf numFmtId="1" fontId="12" fillId="0" borderId="33" xfId="0" applyNumberFormat="1" applyFont="1" applyBorder="1" applyAlignment="1">
      <alignment horizontal="center" vertical="center" wrapText="1"/>
    </xf>
    <xf numFmtId="1" fontId="15" fillId="10" borderId="31" xfId="0" applyNumberFormat="1" applyFont="1" applyFill="1" applyBorder="1" applyAlignment="1">
      <alignment horizontal="left" vertical="center" wrapText="1"/>
    </xf>
    <xf numFmtId="1" fontId="15" fillId="10" borderId="32" xfId="0" applyNumberFormat="1" applyFont="1" applyFill="1" applyBorder="1" applyAlignment="1">
      <alignment horizontal="left" vertical="center" wrapText="1"/>
    </xf>
    <xf numFmtId="1" fontId="13" fillId="0" borderId="34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33" xfId="0" applyNumberFormat="1" applyFont="1" applyBorder="1" applyAlignment="1">
      <alignment horizontal="center" vertical="center" wrapText="1"/>
    </xf>
    <xf numFmtId="1" fontId="12" fillId="0" borderId="66" xfId="0" applyNumberFormat="1" applyFont="1" applyBorder="1" applyAlignment="1">
      <alignment horizontal="center" vertical="center" wrapText="1"/>
    </xf>
    <xf numFmtId="1" fontId="12" fillId="0" borderId="67" xfId="0" applyNumberFormat="1" applyFont="1" applyBorder="1" applyAlignment="1">
      <alignment horizontal="center" vertical="center" wrapText="1"/>
    </xf>
    <xf numFmtId="1" fontId="12" fillId="0" borderId="68" xfId="0" applyNumberFormat="1" applyFont="1" applyBorder="1" applyAlignment="1">
      <alignment horizontal="center" vertical="center" wrapText="1"/>
    </xf>
    <xf numFmtId="1" fontId="13" fillId="0" borderId="66" xfId="0" applyNumberFormat="1" applyFont="1" applyBorder="1" applyAlignment="1">
      <alignment horizontal="center" vertical="center" wrapText="1"/>
    </xf>
    <xf numFmtId="1" fontId="13" fillId="0" borderId="67" xfId="0" applyNumberFormat="1" applyFont="1" applyBorder="1" applyAlignment="1">
      <alignment horizontal="center" vertical="center" wrapText="1"/>
    </xf>
    <xf numFmtId="1" fontId="13" fillId="0" borderId="68" xfId="0" applyNumberFormat="1" applyFont="1" applyBorder="1" applyAlignment="1">
      <alignment horizontal="center" vertical="center" wrapText="1"/>
    </xf>
    <xf numFmtId="3" fontId="13" fillId="0" borderId="34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3" fontId="13" fillId="0" borderId="33" xfId="0" applyNumberFormat="1" applyFont="1" applyBorder="1" applyAlignment="1">
      <alignment horizontal="center" vertical="center" wrapText="1"/>
    </xf>
    <xf numFmtId="1" fontId="54" fillId="10" borderId="25" xfId="0" applyNumberFormat="1" applyFont="1" applyFill="1" applyBorder="1" applyAlignment="1">
      <alignment horizontal="left" vertical="center" wrapText="1"/>
    </xf>
    <xf numFmtId="1" fontId="54" fillId="4" borderId="31" xfId="0" applyNumberFormat="1" applyFont="1" applyFill="1" applyBorder="1" applyAlignment="1">
      <alignment horizontal="left" vertical="center" wrapText="1"/>
    </xf>
    <xf numFmtId="1" fontId="54" fillId="4" borderId="32" xfId="0" applyNumberFormat="1" applyFont="1" applyFill="1" applyBorder="1" applyAlignment="1">
      <alignment horizontal="left" vertical="center" wrapText="1"/>
    </xf>
    <xf numFmtId="3" fontId="17" fillId="0" borderId="134" xfId="0" applyNumberFormat="1" applyFont="1" applyBorder="1" applyAlignment="1">
      <alignment horizontal="center" vertical="center" wrapText="1"/>
    </xf>
    <xf numFmtId="1" fontId="12" fillId="13" borderId="150" xfId="0" applyNumberFormat="1" applyFont="1" applyFill="1" applyBorder="1" applyAlignment="1">
      <alignment horizontal="center" vertical="center" wrapText="1"/>
    </xf>
    <xf numFmtId="1" fontId="12" fillId="10" borderId="125" xfId="0" applyNumberFormat="1" applyFont="1" applyFill="1" applyBorder="1" applyAlignment="1">
      <alignment horizontal="center" vertical="center" wrapText="1"/>
    </xf>
    <xf numFmtId="1" fontId="12" fillId="10" borderId="136" xfId="0" applyNumberFormat="1" applyFont="1" applyFill="1" applyBorder="1" applyAlignment="1">
      <alignment horizontal="center" vertical="center" wrapText="1"/>
    </xf>
    <xf numFmtId="1" fontId="12" fillId="10" borderId="146" xfId="0" applyNumberFormat="1" applyFont="1" applyFill="1" applyBorder="1" applyAlignment="1">
      <alignment horizontal="center" vertical="center" wrapText="1"/>
    </xf>
    <xf numFmtId="1" fontId="12" fillId="0" borderId="46" xfId="0" applyNumberFormat="1" applyFont="1" applyBorder="1" applyAlignment="1">
      <alignment horizontal="center" vertical="center" wrapText="1"/>
    </xf>
    <xf numFmtId="1" fontId="12" fillId="0" borderId="47" xfId="0" applyNumberFormat="1" applyFont="1" applyBorder="1" applyAlignment="1">
      <alignment horizontal="center" vertical="center" wrapText="1"/>
    </xf>
    <xf numFmtId="1" fontId="12" fillId="0" borderId="132" xfId="0" applyNumberFormat="1" applyFont="1" applyBorder="1" applyAlignment="1">
      <alignment horizontal="center" vertical="center" wrapText="1"/>
    </xf>
    <xf numFmtId="41" fontId="17" fillId="0" borderId="46" xfId="2" applyFont="1" applyBorder="1" applyAlignment="1">
      <alignment horizontal="center" vertical="center" wrapText="1"/>
    </xf>
    <xf numFmtId="41" fontId="17" fillId="0" borderId="47" xfId="2" applyFont="1" applyBorder="1" applyAlignment="1">
      <alignment horizontal="center" vertical="center" wrapText="1"/>
    </xf>
    <xf numFmtId="41" fontId="17" fillId="0" borderId="132" xfId="2" applyFont="1" applyBorder="1" applyAlignment="1">
      <alignment horizontal="center" vertical="center" wrapText="1"/>
    </xf>
    <xf numFmtId="3" fontId="17" fillId="0" borderId="46" xfId="0" applyNumberFormat="1" applyFont="1" applyBorder="1" applyAlignment="1">
      <alignment horizontal="center" vertical="center" wrapText="1"/>
    </xf>
    <xf numFmtId="3" fontId="17" fillId="0" borderId="47" xfId="0" applyNumberFormat="1" applyFont="1" applyBorder="1" applyAlignment="1">
      <alignment horizontal="center" vertical="center" wrapText="1"/>
    </xf>
    <xf numFmtId="3" fontId="17" fillId="0" borderId="132" xfId="0" applyNumberFormat="1" applyFont="1" applyBorder="1" applyAlignment="1">
      <alignment horizontal="center" vertical="center" wrapText="1"/>
    </xf>
    <xf numFmtId="1" fontId="12" fillId="13" borderId="46" xfId="0" applyNumberFormat="1" applyFont="1" applyFill="1" applyBorder="1" applyAlignment="1">
      <alignment horizontal="center" vertical="center" wrapText="1"/>
    </xf>
    <xf numFmtId="1" fontId="12" fillId="13" borderId="47" xfId="0" applyNumberFormat="1" applyFont="1" applyFill="1" applyBorder="1" applyAlignment="1">
      <alignment horizontal="center" vertical="center" wrapText="1"/>
    </xf>
    <xf numFmtId="1" fontId="12" fillId="13" borderId="132" xfId="0" applyNumberFormat="1" applyFont="1" applyFill="1" applyBorder="1" applyAlignment="1">
      <alignment horizontal="center" vertical="center" wrapText="1"/>
    </xf>
    <xf numFmtId="1" fontId="13" fillId="0" borderId="46" xfId="0" applyNumberFormat="1" applyFont="1" applyBorder="1" applyAlignment="1">
      <alignment horizontal="center" vertical="center" wrapText="1"/>
    </xf>
    <xf numFmtId="1" fontId="13" fillId="0" borderId="47" xfId="0" applyNumberFormat="1" applyFont="1" applyBorder="1" applyAlignment="1">
      <alignment horizontal="center" vertical="center" wrapText="1"/>
    </xf>
    <xf numFmtId="1" fontId="13" fillId="0" borderId="132" xfId="0" applyNumberFormat="1" applyFont="1" applyBorder="1" applyAlignment="1">
      <alignment horizontal="center" vertical="center" wrapText="1"/>
    </xf>
    <xf numFmtId="3" fontId="17" fillId="0" borderId="147" xfId="0" applyNumberFormat="1" applyFont="1" applyBorder="1" applyAlignment="1">
      <alignment horizontal="center" vertical="center" wrapText="1"/>
    </xf>
    <xf numFmtId="3" fontId="17" fillId="0" borderId="148" xfId="0" applyNumberFormat="1" applyFont="1" applyBorder="1" applyAlignment="1">
      <alignment horizontal="center" vertical="center" wrapText="1"/>
    </xf>
    <xf numFmtId="3" fontId="17" fillId="0" borderId="149" xfId="0" applyNumberFormat="1" applyFont="1" applyBorder="1" applyAlignment="1">
      <alignment horizontal="center" vertical="center" wrapText="1"/>
    </xf>
    <xf numFmtId="1" fontId="12" fillId="0" borderId="147" xfId="0" applyNumberFormat="1" applyFont="1" applyBorder="1" applyAlignment="1">
      <alignment horizontal="center" vertical="center" wrapText="1"/>
    </xf>
    <xf numFmtId="1" fontId="12" fillId="0" borderId="148" xfId="0" applyNumberFormat="1" applyFont="1" applyBorder="1" applyAlignment="1">
      <alignment horizontal="center" vertical="center" wrapText="1"/>
    </xf>
    <xf numFmtId="1" fontId="12" fillId="0" borderId="149" xfId="0" applyNumberFormat="1" applyFont="1" applyBorder="1" applyAlignment="1">
      <alignment horizontal="center" vertical="center" wrapText="1"/>
    </xf>
    <xf numFmtId="1" fontId="17" fillId="0" borderId="46" xfId="0" applyNumberFormat="1" applyFont="1" applyBorder="1" applyAlignment="1">
      <alignment horizontal="center" vertical="center" wrapText="1"/>
    </xf>
    <xf numFmtId="1" fontId="17" fillId="0" borderId="47" xfId="0" applyNumberFormat="1" applyFont="1" applyBorder="1" applyAlignment="1">
      <alignment horizontal="center" vertical="center" wrapText="1"/>
    </xf>
    <xf numFmtId="1" fontId="17" fillId="0" borderId="132" xfId="0" applyNumberFormat="1" applyFont="1" applyBorder="1" applyAlignment="1">
      <alignment horizontal="center" vertical="center" wrapText="1"/>
    </xf>
    <xf numFmtId="1" fontId="12" fillId="10" borderId="27" xfId="0" applyNumberFormat="1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center" vertical="center" wrapText="1"/>
    </xf>
    <xf numFmtId="1" fontId="12" fillId="10" borderId="32" xfId="0" applyNumberFormat="1" applyFont="1" applyFill="1" applyBorder="1" applyAlignment="1">
      <alignment horizontal="center" vertical="center" wrapText="1"/>
    </xf>
    <xf numFmtId="1" fontId="12" fillId="10" borderId="33" xfId="0" applyNumberFormat="1" applyFont="1" applyFill="1" applyBorder="1" applyAlignment="1">
      <alignment horizontal="center" vertical="center" wrapText="1"/>
    </xf>
    <xf numFmtId="1" fontId="15" fillId="10" borderId="66" xfId="0" applyNumberFormat="1" applyFont="1" applyFill="1" applyBorder="1" applyAlignment="1">
      <alignment horizontal="center" vertical="center" wrapText="1"/>
    </xf>
    <xf numFmtId="1" fontId="15" fillId="10" borderId="67" xfId="0" applyNumberFormat="1" applyFont="1" applyFill="1" applyBorder="1" applyAlignment="1">
      <alignment horizontal="center" vertical="center" wrapText="1"/>
    </xf>
    <xf numFmtId="1" fontId="12" fillId="10" borderId="111" xfId="0" applyNumberFormat="1" applyFont="1" applyFill="1" applyBorder="1" applyAlignment="1">
      <alignment horizontal="left" vertical="center" wrapText="1"/>
    </xf>
    <xf numFmtId="41" fontId="17" fillId="0" borderId="112" xfId="2" applyFont="1" applyBorder="1" applyAlignment="1">
      <alignment horizontal="center" vertical="center" wrapText="1"/>
    </xf>
    <xf numFmtId="41" fontId="17" fillId="0" borderId="18" xfId="2" applyFont="1" applyBorder="1" applyAlignment="1">
      <alignment horizontal="center" vertical="center" wrapText="1"/>
    </xf>
    <xf numFmtId="41" fontId="17" fillId="0" borderId="111" xfId="2" applyFont="1" applyBorder="1" applyAlignment="1">
      <alignment horizontal="center" vertical="center" wrapText="1"/>
    </xf>
    <xf numFmtId="41" fontId="17" fillId="0" borderId="29" xfId="2" applyFont="1" applyBorder="1" applyAlignment="1">
      <alignment horizontal="center" vertical="center" wrapText="1"/>
    </xf>
    <xf numFmtId="41" fontId="17" fillId="0" borderId="26" xfId="2" applyFont="1" applyBorder="1" applyAlignment="1">
      <alignment horizontal="center" vertical="center" wrapText="1"/>
    </xf>
    <xf numFmtId="41" fontId="17" fillId="0" borderId="27" xfId="2" applyFont="1" applyBorder="1" applyAlignment="1">
      <alignment horizontal="center" vertical="center" wrapText="1"/>
    </xf>
    <xf numFmtId="1" fontId="13" fillId="10" borderId="145" xfId="0" applyNumberFormat="1" applyFont="1" applyFill="1" applyBorder="1" applyAlignment="1">
      <alignment horizontal="left" vertical="center" wrapText="1"/>
    </xf>
    <xf numFmtId="1" fontId="13" fillId="10" borderId="129" xfId="0" applyNumberFormat="1" applyFont="1" applyFill="1" applyBorder="1" applyAlignment="1">
      <alignment horizontal="left" vertical="center" wrapText="1"/>
    </xf>
    <xf numFmtId="1" fontId="13" fillId="10" borderId="130" xfId="0" applyNumberFormat="1" applyFont="1" applyFill="1" applyBorder="1" applyAlignment="1">
      <alignment horizontal="left" vertical="center" wrapText="1"/>
    </xf>
    <xf numFmtId="0" fontId="6" fillId="0" borderId="77" xfId="0" applyFont="1" applyBorder="1" applyAlignment="1">
      <alignment horizontal="center"/>
    </xf>
    <xf numFmtId="41" fontId="17" fillId="0" borderId="66" xfId="2" applyFont="1" applyBorder="1" applyAlignment="1">
      <alignment horizontal="center" vertical="center" wrapText="1"/>
    </xf>
    <xf numFmtId="41" fontId="17" fillId="0" borderId="67" xfId="2" applyFont="1" applyBorder="1" applyAlignment="1">
      <alignment horizontal="center" vertical="center" wrapText="1"/>
    </xf>
    <xf numFmtId="41" fontId="17" fillId="0" borderId="68" xfId="2" applyFont="1" applyBorder="1" applyAlignment="1">
      <alignment horizontal="center" vertical="center" wrapText="1"/>
    </xf>
    <xf numFmtId="41" fontId="17" fillId="0" borderId="76" xfId="2" applyFont="1" applyBorder="1" applyAlignment="1">
      <alignment horizontal="center" vertical="center" wrapText="1"/>
    </xf>
    <xf numFmtId="41" fontId="17" fillId="0" borderId="0" xfId="2" applyFont="1" applyAlignment="1">
      <alignment horizontal="center" vertical="center" wrapText="1"/>
    </xf>
    <xf numFmtId="41" fontId="17" fillId="0" borderId="75" xfId="2" applyFont="1" applyBorder="1" applyAlignment="1">
      <alignment horizontal="center" vertical="center" wrapText="1"/>
    </xf>
    <xf numFmtId="1" fontId="12" fillId="4" borderId="33" xfId="0" applyNumberFormat="1" applyFont="1" applyFill="1" applyBorder="1" applyAlignment="1">
      <alignment horizontal="left" vertical="center" wrapText="1"/>
    </xf>
    <xf numFmtId="1" fontId="12" fillId="4" borderId="70" xfId="0" applyNumberFormat="1" applyFont="1" applyFill="1" applyBorder="1" applyAlignment="1">
      <alignment horizontal="left" vertical="center" wrapText="1"/>
    </xf>
    <xf numFmtId="1" fontId="12" fillId="4" borderId="67" xfId="0" applyNumberFormat="1" applyFont="1" applyFill="1" applyBorder="1" applyAlignment="1">
      <alignment horizontal="left" vertical="center" wrapText="1"/>
    </xf>
    <xf numFmtId="41" fontId="16" fillId="0" borderId="66" xfId="2" applyFont="1" applyBorder="1" applyAlignment="1">
      <alignment horizontal="center" vertical="center" wrapText="1"/>
    </xf>
    <xf numFmtId="41" fontId="16" fillId="0" borderId="67" xfId="2" applyFont="1" applyBorder="1" applyAlignment="1">
      <alignment horizontal="center" vertical="center" wrapText="1"/>
    </xf>
    <xf numFmtId="41" fontId="16" fillId="0" borderId="68" xfId="2" applyFont="1" applyBorder="1" applyAlignment="1">
      <alignment horizontal="center" vertical="center" wrapText="1"/>
    </xf>
    <xf numFmtId="1" fontId="13" fillId="15" borderId="131" xfId="0" applyNumberFormat="1" applyFont="1" applyFill="1" applyBorder="1" applyAlignment="1">
      <alignment horizontal="center" vertical="center" wrapText="1"/>
    </xf>
    <xf numFmtId="1" fontId="13" fillId="15" borderId="23" xfId="0" applyNumberFormat="1" applyFont="1" applyFill="1" applyBorder="1" applyAlignment="1">
      <alignment horizontal="center" vertical="center" wrapText="1"/>
    </xf>
    <xf numFmtId="1" fontId="13" fillId="15" borderId="24" xfId="0" applyNumberFormat="1" applyFont="1" applyFill="1" applyBorder="1" applyAlignment="1">
      <alignment horizontal="center" vertical="center" wrapText="1"/>
    </xf>
    <xf numFmtId="1" fontId="12" fillId="8" borderId="31" xfId="0" applyNumberFormat="1" applyFont="1" applyFill="1" applyBorder="1" applyAlignment="1">
      <alignment horizontal="left" vertical="center" wrapText="1"/>
    </xf>
    <xf numFmtId="1" fontId="12" fillId="8" borderId="32" xfId="0" applyNumberFormat="1" applyFont="1" applyFill="1" applyBorder="1" applyAlignment="1">
      <alignment horizontal="left" vertical="center" wrapText="1"/>
    </xf>
    <xf numFmtId="1" fontId="12" fillId="8" borderId="137" xfId="0" applyNumberFormat="1" applyFont="1" applyFill="1" applyBorder="1" applyAlignment="1">
      <alignment horizontal="left" vertical="center" wrapText="1"/>
    </xf>
    <xf numFmtId="1" fontId="12" fillId="8" borderId="138" xfId="0" applyNumberFormat="1" applyFont="1" applyFill="1" applyBorder="1" applyAlignment="1">
      <alignment horizontal="left" vertical="center" wrapText="1"/>
    </xf>
    <xf numFmtId="41" fontId="17" fillId="0" borderId="139" xfId="2" applyFont="1" applyBorder="1" applyAlignment="1">
      <alignment horizontal="center" vertical="center" wrapText="1"/>
    </xf>
    <xf numFmtId="41" fontId="17" fillId="0" borderId="138" xfId="2" applyFont="1" applyBorder="1" applyAlignment="1">
      <alignment horizontal="center" vertical="center" wrapText="1"/>
    </xf>
    <xf numFmtId="1" fontId="12" fillId="8" borderId="70" xfId="0" applyNumberFormat="1" applyFont="1" applyFill="1" applyBorder="1" applyAlignment="1">
      <alignment horizontal="left" vertical="center" wrapText="1"/>
    </xf>
    <xf numFmtId="1" fontId="12" fillId="8" borderId="67" xfId="0" applyNumberFormat="1" applyFont="1" applyFill="1" applyBorder="1" applyAlignment="1">
      <alignment horizontal="left" vertical="center" wrapText="1"/>
    </xf>
    <xf numFmtId="1" fontId="12" fillId="0" borderId="112" xfId="0" applyNumberFormat="1" applyFont="1" applyBorder="1" applyAlignment="1">
      <alignment horizontal="center" vertical="center" wrapText="1"/>
    </xf>
    <xf numFmtId="1" fontId="12" fillId="0" borderId="18" xfId="0" applyNumberFormat="1" applyFont="1" applyBorder="1" applyAlignment="1">
      <alignment horizontal="center" vertical="center" wrapText="1"/>
    </xf>
    <xf numFmtId="1" fontId="12" fillId="0" borderId="111" xfId="0" applyNumberFormat="1" applyFont="1" applyBorder="1" applyAlignment="1">
      <alignment horizontal="center" vertical="center" wrapText="1"/>
    </xf>
    <xf numFmtId="1" fontId="12" fillId="8" borderId="25" xfId="0" applyNumberFormat="1" applyFont="1" applyFill="1" applyBorder="1" applyAlignment="1">
      <alignment horizontal="left" vertical="center" wrapText="1"/>
    </xf>
    <xf numFmtId="1" fontId="12" fillId="8" borderId="26" xfId="0" applyNumberFormat="1" applyFont="1" applyFill="1" applyBorder="1" applyAlignment="1">
      <alignment horizontal="left" vertical="center" wrapText="1"/>
    </xf>
    <xf numFmtId="1" fontId="13" fillId="15" borderId="31" xfId="0" applyNumberFormat="1" applyFont="1" applyFill="1" applyBorder="1" applyAlignment="1">
      <alignment horizontal="left" vertical="center" wrapText="1"/>
    </xf>
    <xf numFmtId="1" fontId="13" fillId="15" borderId="32" xfId="0" applyNumberFormat="1" applyFont="1" applyFill="1" applyBorder="1" applyAlignment="1">
      <alignment horizontal="left" vertical="center" wrapText="1"/>
    </xf>
    <xf numFmtId="1" fontId="13" fillId="15" borderId="35" xfId="0" applyNumberFormat="1" applyFont="1" applyFill="1" applyBorder="1" applyAlignment="1">
      <alignment horizontal="left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118" xfId="0" applyNumberFormat="1" applyFont="1" applyBorder="1" applyAlignment="1">
      <alignment horizontal="center" vertical="center" wrapText="1"/>
    </xf>
    <xf numFmtId="1" fontId="13" fillId="12" borderId="63" xfId="0" applyNumberFormat="1" applyFont="1" applyFill="1" applyBorder="1" applyAlignment="1">
      <alignment horizontal="center" vertical="center" wrapText="1"/>
    </xf>
    <xf numFmtId="1" fontId="13" fillId="12" borderId="64" xfId="0" applyNumberFormat="1" applyFont="1" applyFill="1" applyBorder="1" applyAlignment="1">
      <alignment horizontal="center" vertical="center" wrapText="1"/>
    </xf>
    <xf numFmtId="1" fontId="13" fillId="12" borderId="65" xfId="0" applyNumberFormat="1" applyFont="1" applyFill="1" applyBorder="1" applyAlignment="1">
      <alignment horizontal="center" vertical="center" wrapText="1"/>
    </xf>
    <xf numFmtId="3" fontId="17" fillId="0" borderId="30" xfId="0" applyNumberFormat="1" applyFont="1" applyBorder="1" applyAlignment="1">
      <alignment horizontal="center" vertical="center" wrapText="1"/>
    </xf>
    <xf numFmtId="1" fontId="12" fillId="10" borderId="74" xfId="0" applyNumberFormat="1" applyFont="1" applyFill="1" applyBorder="1" applyAlignment="1">
      <alignment horizontal="left" vertical="center" wrapText="1"/>
    </xf>
    <xf numFmtId="1" fontId="12" fillId="10" borderId="0" xfId="0" applyNumberFormat="1" applyFont="1" applyFill="1" applyAlignment="1">
      <alignment horizontal="left" vertical="center" wrapText="1"/>
    </xf>
    <xf numFmtId="1" fontId="12" fillId="10" borderId="75" xfId="0" applyNumberFormat="1" applyFont="1" applyFill="1" applyBorder="1" applyAlignment="1">
      <alignment horizontal="left" vertical="center" wrapText="1"/>
    </xf>
    <xf numFmtId="3" fontId="17" fillId="0" borderId="76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7" fillId="0" borderId="75" xfId="0" applyNumberFormat="1" applyFont="1" applyBorder="1" applyAlignment="1">
      <alignment horizontal="center" vertical="center" wrapText="1"/>
    </xf>
    <xf numFmtId="1" fontId="12" fillId="10" borderId="35" xfId="0" applyNumberFormat="1" applyFont="1" applyFill="1" applyBorder="1" applyAlignment="1">
      <alignment horizontal="center" vertical="center" wrapText="1"/>
    </xf>
    <xf numFmtId="1" fontId="17" fillId="0" borderId="112" xfId="0" applyNumberFormat="1" applyFont="1" applyBorder="1" applyAlignment="1">
      <alignment horizontal="center" vertical="center" wrapText="1"/>
    </xf>
    <xf numFmtId="1" fontId="17" fillId="0" borderId="18" xfId="0" applyNumberFormat="1" applyFont="1" applyBorder="1" applyAlignment="1">
      <alignment horizontal="center" vertical="center" wrapText="1"/>
    </xf>
    <xf numFmtId="1" fontId="17" fillId="0" borderId="111" xfId="0" applyNumberFormat="1" applyFont="1" applyBorder="1" applyAlignment="1">
      <alignment horizontal="center" vertical="center" wrapText="1"/>
    </xf>
    <xf numFmtId="1" fontId="12" fillId="4" borderId="34" xfId="0" applyNumberFormat="1" applyFont="1" applyFill="1" applyBorder="1" applyAlignment="1">
      <alignment horizontal="center" vertical="center" wrapText="1"/>
    </xf>
    <xf numFmtId="1" fontId="12" fillId="4" borderId="32" xfId="0" applyNumberFormat="1" applyFont="1" applyFill="1" applyBorder="1" applyAlignment="1">
      <alignment horizontal="center" vertical="center" wrapText="1"/>
    </xf>
    <xf numFmtId="1" fontId="12" fillId="10" borderId="133" xfId="0" applyNumberFormat="1" applyFont="1" applyFill="1" applyBorder="1" applyAlignment="1">
      <alignment horizontal="center" vertical="center" wrapText="1"/>
    </xf>
    <xf numFmtId="1" fontId="12" fillId="10" borderId="104" xfId="0" applyNumberFormat="1" applyFont="1" applyFill="1" applyBorder="1" applyAlignment="1">
      <alignment horizontal="center" vertical="center" wrapText="1"/>
    </xf>
    <xf numFmtId="1" fontId="12" fillId="10" borderId="18" xfId="0" applyNumberFormat="1" applyFont="1" applyFill="1" applyBorder="1" applyAlignment="1">
      <alignment horizontal="center" vertical="center" wrapText="1"/>
    </xf>
    <xf numFmtId="1" fontId="12" fillId="10" borderId="134" xfId="0" applyNumberFormat="1" applyFont="1" applyFill="1" applyBorder="1" applyAlignment="1">
      <alignment horizontal="center" vertical="center" wrapText="1"/>
    </xf>
    <xf numFmtId="1" fontId="12" fillId="10" borderId="96" xfId="0" applyNumberFormat="1" applyFont="1" applyFill="1" applyBorder="1" applyAlignment="1">
      <alignment horizontal="center" vertical="center" wrapText="1"/>
    </xf>
    <xf numFmtId="1" fontId="17" fillId="0" borderId="96" xfId="0" applyNumberFormat="1" applyFont="1" applyBorder="1" applyAlignment="1">
      <alignment horizontal="center" vertical="center" wrapText="1"/>
    </xf>
    <xf numFmtId="1" fontId="12" fillId="13" borderId="35" xfId="0" applyNumberFormat="1" applyFont="1" applyFill="1" applyBorder="1" applyAlignment="1">
      <alignment horizontal="center" vertical="center" wrapText="1"/>
    </xf>
    <xf numFmtId="1" fontId="12" fillId="0" borderId="96" xfId="0" applyNumberFormat="1" applyFont="1" applyBorder="1" applyAlignment="1">
      <alignment horizontal="center" vertical="center" wrapText="1"/>
    </xf>
    <xf numFmtId="1" fontId="12" fillId="0" borderId="94" xfId="0" applyNumberFormat="1" applyFont="1" applyBorder="1" applyAlignment="1">
      <alignment horizontal="center" vertical="center" wrapText="1"/>
    </xf>
    <xf numFmtId="1" fontId="12" fillId="13" borderId="69" xfId="0" applyNumberFormat="1" applyFont="1" applyFill="1" applyBorder="1" applyAlignment="1">
      <alignment horizontal="center" vertical="center" wrapText="1"/>
    </xf>
    <xf numFmtId="1" fontId="13" fillId="12" borderId="31" xfId="0" applyNumberFormat="1" applyFont="1" applyFill="1" applyBorder="1" applyAlignment="1">
      <alignment horizontal="center" vertical="center" wrapText="1"/>
    </xf>
    <xf numFmtId="1" fontId="13" fillId="12" borderId="32" xfId="0" applyNumberFormat="1" applyFont="1" applyFill="1" applyBorder="1" applyAlignment="1">
      <alignment horizontal="center" vertical="center" wrapText="1"/>
    </xf>
    <xf numFmtId="1" fontId="13" fillId="12" borderId="35" xfId="0" applyNumberFormat="1" applyFont="1" applyFill="1" applyBorder="1" applyAlignment="1">
      <alignment horizontal="center" vertical="center" wrapText="1"/>
    </xf>
    <xf numFmtId="3" fontId="17" fillId="8" borderId="34" xfId="0" applyNumberFormat="1" applyFont="1" applyFill="1" applyBorder="1" applyAlignment="1">
      <alignment horizontal="center" vertical="center" wrapText="1"/>
    </xf>
    <xf numFmtId="3" fontId="17" fillId="8" borderId="32" xfId="0" applyNumberFormat="1" applyFont="1" applyFill="1" applyBorder="1" applyAlignment="1">
      <alignment horizontal="center" vertical="center" wrapText="1"/>
    </xf>
    <xf numFmtId="1" fontId="12" fillId="10" borderId="34" xfId="0" applyNumberFormat="1" applyFont="1" applyFill="1" applyBorder="1" applyAlignment="1">
      <alignment horizontal="left" vertical="center" wrapText="1"/>
    </xf>
    <xf numFmtId="1" fontId="12" fillId="13" borderId="33" xfId="0" applyNumberFormat="1" applyFont="1" applyFill="1" applyBorder="1" applyAlignment="1">
      <alignment horizontal="center" vertical="center" wrapText="1"/>
    </xf>
    <xf numFmtId="3" fontId="17" fillId="0" borderId="69" xfId="0" applyNumberFormat="1" applyFont="1" applyBorder="1" applyAlignment="1">
      <alignment horizontal="center" vertical="center" wrapText="1"/>
    </xf>
    <xf numFmtId="1" fontId="13" fillId="10" borderId="25" xfId="0" applyNumberFormat="1" applyFont="1" applyFill="1" applyBorder="1" applyAlignment="1">
      <alignment horizontal="center" vertical="center" wrapText="1"/>
    </xf>
    <xf numFmtId="1" fontId="13" fillId="10" borderId="26" xfId="0" applyNumberFormat="1" applyFont="1" applyFill="1" applyBorder="1" applyAlignment="1">
      <alignment horizontal="center" vertical="center" wrapText="1"/>
    </xf>
    <xf numFmtId="1" fontId="13" fillId="16" borderId="29" xfId="0" applyNumberFormat="1" applyFont="1" applyFill="1" applyBorder="1" applyAlignment="1">
      <alignment horizontal="center" vertical="center" wrapText="1"/>
    </xf>
    <xf numFmtId="1" fontId="13" fillId="16" borderId="26" xfId="0" applyNumberFormat="1" applyFont="1" applyFill="1" applyBorder="1" applyAlignment="1">
      <alignment horizontal="center" vertical="center" wrapText="1"/>
    </xf>
    <xf numFmtId="1" fontId="13" fillId="16" borderId="27" xfId="0" applyNumberFormat="1" applyFont="1" applyFill="1" applyBorder="1" applyAlignment="1">
      <alignment horizontal="center" vertical="center" wrapText="1"/>
    </xf>
    <xf numFmtId="1" fontId="13" fillId="16" borderId="30" xfId="0" applyNumberFormat="1" applyFont="1" applyFill="1" applyBorder="1" applyAlignment="1">
      <alignment horizontal="center" vertical="center" wrapText="1"/>
    </xf>
    <xf numFmtId="0" fontId="12" fillId="10" borderId="104" xfId="0" applyFont="1" applyFill="1" applyBorder="1" applyAlignment="1">
      <alignment horizontal="left" vertical="center" wrapText="1"/>
    </xf>
    <xf numFmtId="0" fontId="12" fillId="10" borderId="18" xfId="0" applyFont="1" applyFill="1" applyBorder="1" applyAlignment="1">
      <alignment horizontal="left" vertical="center" wrapText="1"/>
    </xf>
    <xf numFmtId="0" fontId="12" fillId="10" borderId="111" xfId="0" applyFont="1" applyFill="1" applyBorder="1" applyAlignment="1">
      <alignment horizontal="left" vertical="center" wrapText="1"/>
    </xf>
    <xf numFmtId="0" fontId="12" fillId="10" borderId="70" xfId="0" applyFont="1" applyFill="1" applyBorder="1" applyAlignment="1">
      <alignment horizontal="left" vertical="center" wrapText="1"/>
    </xf>
    <xf numFmtId="0" fontId="12" fillId="10" borderId="67" xfId="0" applyFont="1" applyFill="1" applyBorder="1" applyAlignment="1">
      <alignment horizontal="left" vertical="center" wrapText="1"/>
    </xf>
    <xf numFmtId="0" fontId="12" fillId="10" borderId="68" xfId="0" applyFont="1" applyFill="1" applyBorder="1" applyAlignment="1">
      <alignment horizontal="left" vertical="center" wrapText="1"/>
    </xf>
    <xf numFmtId="1" fontId="12" fillId="13" borderId="68" xfId="0" applyNumberFormat="1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left" vertical="center" wrapText="1"/>
    </xf>
    <xf numFmtId="0" fontId="12" fillId="10" borderId="26" xfId="0" applyFont="1" applyFill="1" applyBorder="1" applyAlignment="1">
      <alignment horizontal="left" vertical="center" wrapText="1"/>
    </xf>
    <xf numFmtId="0" fontId="12" fillId="10" borderId="27" xfId="0" applyFont="1" applyFill="1" applyBorder="1" applyAlignment="1">
      <alignment horizontal="left" vertical="center" wrapText="1"/>
    </xf>
    <xf numFmtId="1" fontId="13" fillId="10" borderId="119" xfId="0" applyNumberFormat="1" applyFont="1" applyFill="1" applyBorder="1" applyAlignment="1">
      <alignment horizontal="center" vertical="center" wrapText="1"/>
    </xf>
    <xf numFmtId="1" fontId="13" fillId="10" borderId="120" xfId="0" applyNumberFormat="1" applyFont="1" applyFill="1" applyBorder="1" applyAlignment="1">
      <alignment horizontal="center" vertical="center" wrapText="1"/>
    </xf>
    <xf numFmtId="1" fontId="13" fillId="10" borderId="121" xfId="0" applyNumberFormat="1" applyFont="1" applyFill="1" applyBorder="1" applyAlignment="1">
      <alignment horizontal="center" vertical="center" wrapText="1"/>
    </xf>
    <xf numFmtId="1" fontId="13" fillId="10" borderId="19" xfId="0" applyNumberFormat="1" applyFont="1" applyFill="1" applyBorder="1" applyAlignment="1">
      <alignment horizontal="center" vertical="center" wrapText="1"/>
    </xf>
    <xf numFmtId="1" fontId="13" fillId="10" borderId="20" xfId="0" applyNumberFormat="1" applyFont="1" applyFill="1" applyBorder="1" applyAlignment="1">
      <alignment horizontal="center" vertical="center" wrapText="1"/>
    </xf>
    <xf numFmtId="1" fontId="13" fillId="10" borderId="36" xfId="0" applyNumberFormat="1" applyFont="1" applyFill="1" applyBorder="1" applyAlignment="1">
      <alignment horizontal="center" vertical="center" wrapText="1"/>
    </xf>
    <xf numFmtId="1" fontId="13" fillId="10" borderId="122" xfId="0" applyNumberFormat="1" applyFont="1" applyFill="1" applyBorder="1" applyAlignment="1">
      <alignment horizontal="center" vertical="center" wrapText="1"/>
    </xf>
    <xf numFmtId="1" fontId="13" fillId="10" borderId="37" xfId="0" applyNumberFormat="1" applyFont="1" applyFill="1" applyBorder="1" applyAlignment="1">
      <alignment horizontal="center" vertical="center" wrapText="1"/>
    </xf>
    <xf numFmtId="1" fontId="13" fillId="10" borderId="123" xfId="0" applyNumberFormat="1" applyFont="1" applyFill="1" applyBorder="1" applyAlignment="1">
      <alignment horizontal="center" vertical="center" wrapText="1"/>
    </xf>
    <xf numFmtId="1" fontId="13" fillId="10" borderId="23" xfId="0" applyNumberFormat="1" applyFont="1" applyFill="1" applyBorder="1" applyAlignment="1">
      <alignment horizontal="center" vertical="center" wrapText="1"/>
    </xf>
    <xf numFmtId="1" fontId="13" fillId="10" borderId="124" xfId="0" applyNumberFormat="1" applyFont="1" applyFill="1" applyBorder="1" applyAlignment="1">
      <alignment horizontal="center" vertical="center" wrapText="1"/>
    </xf>
    <xf numFmtId="1" fontId="13" fillId="16" borderId="125" xfId="0" applyNumberFormat="1" applyFont="1" applyFill="1" applyBorder="1" applyAlignment="1">
      <alignment horizontal="center" vertical="center" wrapText="1"/>
    </xf>
    <xf numFmtId="1" fontId="13" fillId="16" borderId="126" xfId="0" applyNumberFormat="1" applyFont="1" applyFill="1" applyBorder="1" applyAlignment="1">
      <alignment horizontal="center" vertical="center" wrapText="1"/>
    </xf>
    <xf numFmtId="1" fontId="12" fillId="0" borderId="35" xfId="0" applyNumberFormat="1" applyFont="1" applyBorder="1" applyAlignment="1">
      <alignment horizontal="center" vertical="center" wrapText="1"/>
    </xf>
    <xf numFmtId="1" fontId="12" fillId="0" borderId="69" xfId="0" applyNumberFormat="1" applyFont="1" applyBorder="1" applyAlignment="1">
      <alignment horizontal="center" vertical="center" wrapText="1"/>
    </xf>
    <xf numFmtId="41" fontId="21" fillId="0" borderId="34" xfId="2" applyFont="1" applyBorder="1" applyAlignment="1">
      <alignment horizontal="center" vertical="center" wrapText="1"/>
    </xf>
    <xf numFmtId="41" fontId="21" fillId="0" borderId="32" xfId="2" applyFont="1" applyBorder="1" applyAlignment="1">
      <alignment horizontal="center" vertical="center" wrapText="1"/>
    </xf>
    <xf numFmtId="41" fontId="17" fillId="0" borderId="207" xfId="2" applyFont="1" applyBorder="1" applyAlignment="1">
      <alignment horizontal="center" vertical="center" wrapText="1"/>
    </xf>
    <xf numFmtId="1" fontId="12" fillId="10" borderId="6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1" fontId="13" fillId="12" borderId="25" xfId="0" applyNumberFormat="1" applyFont="1" applyFill="1" applyBorder="1" applyAlignment="1">
      <alignment horizontal="center" vertical="center" wrapText="1"/>
    </xf>
    <xf numFmtId="1" fontId="13" fillId="12" borderId="26" xfId="0" applyNumberFormat="1" applyFont="1" applyFill="1" applyBorder="1" applyAlignment="1">
      <alignment horizontal="center" vertical="center" wrapText="1"/>
    </xf>
    <xf numFmtId="1" fontId="13" fillId="12" borderId="30" xfId="0" applyNumberFormat="1" applyFont="1" applyFill="1" applyBorder="1" applyAlignment="1">
      <alignment horizontal="center" vertical="center" wrapText="1"/>
    </xf>
    <xf numFmtId="3" fontId="13" fillId="0" borderId="112" xfId="0" applyNumberFormat="1" applyFont="1" applyBorder="1" applyAlignment="1">
      <alignment horizontal="center" vertical="center" wrapText="1"/>
    </xf>
    <xf numFmtId="3" fontId="13" fillId="0" borderId="18" xfId="0" applyNumberFormat="1" applyFont="1" applyBorder="1" applyAlignment="1">
      <alignment horizontal="center" vertical="center" wrapText="1"/>
    </xf>
    <xf numFmtId="3" fontId="13" fillId="0" borderId="111" xfId="0" applyNumberFormat="1" applyFont="1" applyBorder="1" applyAlignment="1">
      <alignment horizontal="center" vertical="center" wrapText="1"/>
    </xf>
    <xf numFmtId="3" fontId="17" fillId="0" borderId="105" xfId="0" applyNumberFormat="1" applyFont="1" applyBorder="1" applyAlignment="1">
      <alignment horizontal="center" vertical="center" wrapText="1"/>
    </xf>
    <xf numFmtId="3" fontId="17" fillId="0" borderId="106" xfId="0" applyNumberFormat="1" applyFont="1" applyBorder="1" applyAlignment="1">
      <alignment horizontal="center" vertical="center" wrapText="1"/>
    </xf>
    <xf numFmtId="3" fontId="17" fillId="0" borderId="107" xfId="0" applyNumberFormat="1" applyFont="1" applyBorder="1" applyAlignment="1">
      <alignment horizontal="center" vertical="center" wrapText="1"/>
    </xf>
    <xf numFmtId="1" fontId="16" fillId="3" borderId="108" xfId="0" applyNumberFormat="1" applyFont="1" applyFill="1" applyBorder="1" applyAlignment="1">
      <alignment horizontal="left" vertical="center" wrapText="1"/>
    </xf>
    <xf numFmtId="1" fontId="16" fillId="3" borderId="109" xfId="0" applyNumberFormat="1" applyFont="1" applyFill="1" applyBorder="1" applyAlignment="1">
      <alignment horizontal="left" vertical="center" wrapText="1"/>
    </xf>
    <xf numFmtId="1" fontId="16" fillId="3" borderId="110" xfId="0" applyNumberFormat="1" applyFont="1" applyFill="1" applyBorder="1" applyAlignment="1">
      <alignment horizontal="left" vertical="center" wrapText="1"/>
    </xf>
    <xf numFmtId="1" fontId="13" fillId="15" borderId="31" xfId="0" applyNumberFormat="1" applyFont="1" applyFill="1" applyBorder="1" applyAlignment="1">
      <alignment horizontal="center" vertical="center" wrapText="1"/>
    </xf>
    <xf numFmtId="1" fontId="13" fillId="15" borderId="32" xfId="0" applyNumberFormat="1" applyFont="1" applyFill="1" applyBorder="1" applyAlignment="1">
      <alignment horizontal="center" vertical="center" wrapText="1"/>
    </xf>
    <xf numFmtId="1" fontId="13" fillId="15" borderId="35" xfId="0" applyNumberFormat="1" applyFont="1" applyFill="1" applyBorder="1" applyAlignment="1">
      <alignment horizontal="center" vertical="center" wrapText="1"/>
    </xf>
    <xf numFmtId="3" fontId="17" fillId="0" borderId="101" xfId="0" applyNumberFormat="1" applyFont="1" applyBorder="1" applyAlignment="1">
      <alignment horizontal="center" vertical="center" wrapText="1"/>
    </xf>
    <xf numFmtId="3" fontId="17" fillId="0" borderId="102" xfId="0" applyNumberFormat="1" applyFont="1" applyBorder="1" applyAlignment="1">
      <alignment horizontal="center" vertical="center" wrapText="1"/>
    </xf>
    <xf numFmtId="3" fontId="17" fillId="0" borderId="103" xfId="0" applyNumberFormat="1" applyFont="1" applyBorder="1" applyAlignment="1">
      <alignment horizontal="center" vertical="center" wrapText="1"/>
    </xf>
    <xf numFmtId="0" fontId="12" fillId="10" borderId="31" xfId="0" applyFont="1" applyFill="1" applyBorder="1" applyAlignment="1">
      <alignment horizontal="left" vertical="center" wrapText="1"/>
    </xf>
    <xf numFmtId="0" fontId="12" fillId="10" borderId="32" xfId="0" applyFont="1" applyFill="1" applyBorder="1" applyAlignment="1">
      <alignment horizontal="left" vertical="center" wrapText="1"/>
    </xf>
    <xf numFmtId="3" fontId="17" fillId="0" borderId="100" xfId="0" applyNumberFormat="1" applyFont="1" applyBorder="1" applyAlignment="1">
      <alignment horizontal="center" vertical="center" wrapText="1"/>
    </xf>
    <xf numFmtId="1" fontId="13" fillId="12" borderId="70" xfId="0" applyNumberFormat="1" applyFont="1" applyFill="1" applyBorder="1" applyAlignment="1">
      <alignment horizontal="center" vertical="center" wrapText="1"/>
    </xf>
    <xf numFmtId="1" fontId="13" fillId="12" borderId="67" xfId="0" applyNumberFormat="1" applyFont="1" applyFill="1" applyBorder="1" applyAlignment="1">
      <alignment horizontal="center" vertical="center" wrapText="1"/>
    </xf>
    <xf numFmtId="1" fontId="13" fillId="12" borderId="69" xfId="0" applyNumberFormat="1" applyFont="1" applyFill="1" applyBorder="1" applyAlignment="1">
      <alignment horizontal="center" vertical="center" wrapText="1"/>
    </xf>
    <xf numFmtId="1" fontId="13" fillId="15" borderId="70" xfId="0" applyNumberFormat="1" applyFont="1" applyFill="1" applyBorder="1" applyAlignment="1">
      <alignment horizontal="center" vertical="center" wrapText="1"/>
    </xf>
    <xf numFmtId="1" fontId="13" fillId="15" borderId="67" xfId="0" applyNumberFormat="1" applyFont="1" applyFill="1" applyBorder="1" applyAlignment="1">
      <alignment horizontal="center" vertical="center" wrapText="1"/>
    </xf>
    <xf numFmtId="1" fontId="13" fillId="15" borderId="93" xfId="0" applyNumberFormat="1" applyFont="1" applyFill="1" applyBorder="1" applyAlignment="1">
      <alignment horizontal="center" vertical="center" wrapText="1"/>
    </xf>
    <xf numFmtId="1" fontId="13" fillId="15" borderId="94" xfId="0" applyNumberFormat="1" applyFont="1" applyFill="1" applyBorder="1" applyAlignment="1">
      <alignment horizontal="center" vertical="center" wrapText="1"/>
    </xf>
    <xf numFmtId="1" fontId="13" fillId="15" borderId="69" xfId="0" applyNumberFormat="1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left" vertical="center" wrapText="1"/>
    </xf>
    <xf numFmtId="0" fontId="12" fillId="10" borderId="97" xfId="0" applyFont="1" applyFill="1" applyBorder="1" applyAlignment="1">
      <alignment horizontal="left" vertical="center" wrapText="1"/>
    </xf>
    <xf numFmtId="3" fontId="17" fillId="0" borderId="98" xfId="0" applyNumberFormat="1" applyFont="1" applyBorder="1" applyAlignment="1">
      <alignment horizontal="center" vertical="center" wrapText="1"/>
    </xf>
    <xf numFmtId="3" fontId="17" fillId="0" borderId="21" xfId="0" applyNumberFormat="1" applyFont="1" applyBorder="1" applyAlignment="1">
      <alignment horizontal="center" vertical="center" wrapText="1"/>
    </xf>
    <xf numFmtId="1" fontId="13" fillId="15" borderId="95" xfId="0" applyNumberFormat="1" applyFont="1" applyFill="1" applyBorder="1" applyAlignment="1">
      <alignment horizontal="center" vertical="center" wrapText="1"/>
    </xf>
    <xf numFmtId="1" fontId="13" fillId="15" borderId="96" xfId="0" applyNumberFormat="1" applyFont="1" applyFill="1" applyBorder="1" applyAlignment="1">
      <alignment horizontal="center" vertical="center" wrapText="1"/>
    </xf>
    <xf numFmtId="0" fontId="12" fillId="10" borderId="93" xfId="0" applyFont="1" applyFill="1" applyBorder="1" applyAlignment="1">
      <alignment horizontal="left" vertical="center" wrapText="1"/>
    </xf>
    <xf numFmtId="1" fontId="12" fillId="10" borderId="95" xfId="0" applyNumberFormat="1" applyFont="1" applyFill="1" applyBorder="1" applyAlignment="1">
      <alignment horizontal="left" vertical="center" wrapText="1"/>
    </xf>
    <xf numFmtId="0" fontId="12" fillId="10" borderId="95" xfId="0" applyFont="1" applyFill="1" applyBorder="1" applyAlignment="1">
      <alignment horizontal="left" vertical="center" wrapText="1"/>
    </xf>
    <xf numFmtId="1" fontId="16" fillId="3" borderId="63" xfId="0" applyNumberFormat="1" applyFont="1" applyFill="1" applyBorder="1" applyAlignment="1">
      <alignment horizontal="left" vertical="center" wrapText="1"/>
    </xf>
    <xf numFmtId="1" fontId="16" fillId="3" borderId="64" xfId="0" applyNumberFormat="1" applyFont="1" applyFill="1" applyBorder="1" applyAlignment="1">
      <alignment horizontal="left" vertical="center" wrapText="1"/>
    </xf>
    <xf numFmtId="1" fontId="16" fillId="3" borderId="65" xfId="0" applyNumberFormat="1" applyFont="1" applyFill="1" applyBorder="1" applyAlignment="1">
      <alignment horizontal="left" vertical="center" wrapText="1"/>
    </xf>
    <xf numFmtId="1" fontId="13" fillId="12" borderId="85" xfId="0" applyNumberFormat="1" applyFont="1" applyFill="1" applyBorder="1" applyAlignment="1">
      <alignment horizontal="center" vertical="center" wrapText="1"/>
    </xf>
    <xf numFmtId="1" fontId="13" fillId="12" borderId="86" xfId="0" applyNumberFormat="1" applyFont="1" applyFill="1" applyBorder="1" applyAlignment="1">
      <alignment horizontal="center" vertical="center" wrapText="1"/>
    </xf>
    <xf numFmtId="1" fontId="13" fillId="12" borderId="87" xfId="0" applyNumberFormat="1" applyFont="1" applyFill="1" applyBorder="1" applyAlignment="1">
      <alignment horizontal="center" vertical="center" wrapText="1"/>
    </xf>
    <xf numFmtId="1" fontId="13" fillId="15" borderId="88" xfId="0" applyNumberFormat="1" applyFont="1" applyFill="1" applyBorder="1" applyAlignment="1">
      <alignment horizontal="center" vertical="center" wrapText="1"/>
    </xf>
    <xf numFmtId="1" fontId="13" fillId="15" borderId="89" xfId="0" applyNumberFormat="1" applyFont="1" applyFill="1" applyBorder="1" applyAlignment="1">
      <alignment horizontal="center" vertical="center" wrapText="1"/>
    </xf>
    <xf numFmtId="1" fontId="13" fillId="15" borderId="90" xfId="0" applyNumberFormat="1" applyFont="1" applyFill="1" applyBorder="1" applyAlignment="1">
      <alignment horizontal="center" vertical="center" wrapText="1"/>
    </xf>
    <xf numFmtId="1" fontId="13" fillId="15" borderId="91" xfId="0" applyNumberFormat="1" applyFont="1" applyFill="1" applyBorder="1" applyAlignment="1">
      <alignment horizontal="center" vertical="center" wrapText="1"/>
    </xf>
    <xf numFmtId="1" fontId="13" fillId="15" borderId="92" xfId="0" applyNumberFormat="1" applyFont="1" applyFill="1" applyBorder="1" applyAlignment="1">
      <alignment horizontal="center" vertical="center" wrapText="1"/>
    </xf>
    <xf numFmtId="1" fontId="12" fillId="10" borderId="93" xfId="0" applyNumberFormat="1" applyFont="1" applyFill="1" applyBorder="1" applyAlignment="1">
      <alignment horizontal="left" vertical="center" wrapText="1"/>
    </xf>
    <xf numFmtId="1" fontId="12" fillId="10" borderId="81" xfId="0" applyNumberFormat="1" applyFont="1" applyFill="1" applyBorder="1" applyAlignment="1">
      <alignment horizontal="left" vertical="center" wrapText="1"/>
    </xf>
    <xf numFmtId="1" fontId="12" fillId="10" borderId="82" xfId="0" applyNumberFormat="1" applyFont="1" applyFill="1" applyBorder="1" applyAlignment="1">
      <alignment horizontal="left" vertical="center" wrapText="1"/>
    </xf>
    <xf numFmtId="1" fontId="12" fillId="10" borderId="83" xfId="0" applyNumberFormat="1" applyFont="1" applyFill="1" applyBorder="1" applyAlignment="1">
      <alignment horizontal="left" vertical="center" wrapText="1"/>
    </xf>
    <xf numFmtId="3" fontId="17" fillId="0" borderId="84" xfId="0" applyNumberFormat="1" applyFont="1" applyBorder="1" applyAlignment="1">
      <alignment horizontal="center" vertical="center" wrapText="1"/>
    </xf>
    <xf numFmtId="3" fontId="17" fillId="0" borderId="82" xfId="0" applyNumberFormat="1" applyFont="1" applyBorder="1" applyAlignment="1">
      <alignment horizontal="center" vertical="center" wrapText="1"/>
    </xf>
    <xf numFmtId="3" fontId="17" fillId="0" borderId="83" xfId="0" applyNumberFormat="1" applyFont="1" applyBorder="1" applyAlignment="1">
      <alignment horizontal="center" vertical="center" wrapText="1"/>
    </xf>
    <xf numFmtId="0" fontId="51" fillId="0" borderId="79" xfId="0" applyFont="1" applyBorder="1" applyAlignment="1">
      <alignment horizontal="center" vertical="center"/>
    </xf>
    <xf numFmtId="1" fontId="13" fillId="12" borderId="31" xfId="0" applyNumberFormat="1" applyFont="1" applyFill="1" applyBorder="1" applyAlignment="1">
      <alignment horizontal="left" vertical="center" wrapText="1"/>
    </xf>
    <xf numFmtId="1" fontId="13" fillId="12" borderId="32" xfId="0" applyNumberFormat="1" applyFont="1" applyFill="1" applyBorder="1" applyAlignment="1">
      <alignment horizontal="left" vertical="center" wrapText="1"/>
    </xf>
    <xf numFmtId="1" fontId="13" fillId="12" borderId="35" xfId="0" applyNumberFormat="1" applyFont="1" applyFill="1" applyBorder="1" applyAlignment="1">
      <alignment horizontal="left" vertical="center" wrapText="1"/>
    </xf>
    <xf numFmtId="1" fontId="49" fillId="10" borderId="31" xfId="0" applyNumberFormat="1" applyFont="1" applyFill="1" applyBorder="1" applyAlignment="1">
      <alignment horizontal="left" vertical="center" wrapText="1"/>
    </xf>
    <xf numFmtId="0" fontId="46" fillId="0" borderId="77" xfId="0" applyFont="1" applyBorder="1" applyAlignment="1">
      <alignment horizontal="center" vertical="center"/>
    </xf>
    <xf numFmtId="1" fontId="41" fillId="3" borderId="63" xfId="0" applyNumberFormat="1" applyFont="1" applyFill="1" applyBorder="1" applyAlignment="1">
      <alignment horizontal="left" vertical="center" wrapText="1"/>
    </xf>
    <xf numFmtId="1" fontId="41" fillId="3" borderId="64" xfId="0" applyNumberFormat="1" applyFont="1" applyFill="1" applyBorder="1" applyAlignment="1">
      <alignment horizontal="left" vertical="center" wrapText="1"/>
    </xf>
    <xf numFmtId="1" fontId="41" fillId="3" borderId="65" xfId="0" applyNumberFormat="1" applyFont="1" applyFill="1" applyBorder="1" applyAlignment="1">
      <alignment horizontal="left" vertical="center" wrapText="1"/>
    </xf>
    <xf numFmtId="1" fontId="17" fillId="12" borderId="31" xfId="0" applyNumberFormat="1" applyFont="1" applyFill="1" applyBorder="1" applyAlignment="1">
      <alignment horizontal="left" vertical="center" wrapText="1"/>
    </xf>
    <xf numFmtId="1" fontId="17" fillId="12" borderId="32" xfId="0" applyNumberFormat="1" applyFont="1" applyFill="1" applyBorder="1" applyAlignment="1">
      <alignment horizontal="left" vertical="center" wrapText="1"/>
    </xf>
    <xf numFmtId="1" fontId="13" fillId="14" borderId="66" xfId="0" applyNumberFormat="1" applyFont="1" applyFill="1" applyBorder="1" applyAlignment="1">
      <alignment horizontal="center" vertical="center" wrapText="1"/>
    </xf>
    <xf numFmtId="1" fontId="13" fillId="14" borderId="67" xfId="0" applyNumberFormat="1" applyFont="1" applyFill="1" applyBorder="1" applyAlignment="1">
      <alignment horizontal="center" vertical="center" wrapText="1"/>
    </xf>
    <xf numFmtId="1" fontId="13" fillId="14" borderId="68" xfId="0" applyNumberFormat="1" applyFont="1" applyFill="1" applyBorder="1" applyAlignment="1">
      <alignment horizontal="center" vertical="center" wrapText="1"/>
    </xf>
    <xf numFmtId="1" fontId="12" fillId="13" borderId="0" xfId="0" applyNumberFormat="1" applyFont="1" applyFill="1" applyAlignment="1">
      <alignment horizontal="center" vertical="center" wrapText="1"/>
    </xf>
    <xf numFmtId="1" fontId="12" fillId="13" borderId="22" xfId="0" applyNumberFormat="1" applyFont="1" applyFill="1" applyBorder="1" applyAlignment="1">
      <alignment horizontal="center" vertical="center" wrapText="1"/>
    </xf>
    <xf numFmtId="1" fontId="13" fillId="12" borderId="33" xfId="0" applyNumberFormat="1" applyFont="1" applyFill="1" applyBorder="1" applyAlignment="1">
      <alignment horizontal="center" vertical="center" wrapText="1"/>
    </xf>
    <xf numFmtId="1" fontId="13" fillId="12" borderId="66" xfId="0" applyNumberFormat="1" applyFont="1" applyFill="1" applyBorder="1" applyAlignment="1">
      <alignment horizontal="center" vertical="center" wrapText="1"/>
    </xf>
    <xf numFmtId="1" fontId="43" fillId="9" borderId="23" xfId="0" applyNumberFormat="1" applyFont="1" applyFill="1" applyBorder="1" applyAlignment="1">
      <alignment horizontal="left" vertical="center" wrapText="1"/>
    </xf>
    <xf numFmtId="1" fontId="43" fillId="9" borderId="24" xfId="0" applyNumberFormat="1" applyFont="1" applyFill="1" applyBorder="1" applyAlignment="1">
      <alignment horizontal="left" vertical="center" wrapText="1"/>
    </xf>
    <xf numFmtId="0" fontId="12" fillId="10" borderId="25" xfId="18" applyFont="1" applyFill="1" applyBorder="1" applyAlignment="1">
      <alignment horizontal="left" vertical="center"/>
    </xf>
    <xf numFmtId="0" fontId="12" fillId="10" borderId="26" xfId="18" applyFont="1" applyFill="1" applyBorder="1" applyAlignment="1">
      <alignment horizontal="left" vertical="center"/>
    </xf>
    <xf numFmtId="0" fontId="12" fillId="10" borderId="30" xfId="18" applyFont="1" applyFill="1" applyBorder="1" applyAlignment="1">
      <alignment horizontal="left" vertical="center"/>
    </xf>
    <xf numFmtId="0" fontId="12" fillId="10" borderId="57" xfId="18" applyFont="1" applyFill="1" applyBorder="1" applyAlignment="1">
      <alignment horizontal="center" vertical="center"/>
    </xf>
    <xf numFmtId="0" fontId="12" fillId="10" borderId="58" xfId="18" applyFont="1" applyFill="1" applyBorder="1" applyAlignment="1">
      <alignment horizontal="center" vertical="center"/>
    </xf>
    <xf numFmtId="0" fontId="12" fillId="10" borderId="59" xfId="18" applyFont="1" applyFill="1" applyBorder="1" applyAlignment="1">
      <alignment horizontal="center" vertical="center"/>
    </xf>
    <xf numFmtId="0" fontId="12" fillId="10" borderId="60" xfId="18" applyFont="1" applyFill="1" applyBorder="1" applyAlignment="1">
      <alignment horizontal="center" vertical="center"/>
    </xf>
    <xf numFmtId="0" fontId="12" fillId="10" borderId="61" xfId="18" applyFont="1" applyFill="1" applyBorder="1" applyAlignment="1">
      <alignment horizontal="center" vertical="center"/>
    </xf>
    <xf numFmtId="0" fontId="12" fillId="10" borderId="62" xfId="18" applyFont="1" applyFill="1" applyBorder="1" applyAlignment="1">
      <alignment horizontal="center" vertical="center"/>
    </xf>
    <xf numFmtId="1" fontId="45" fillId="0" borderId="0" xfId="0" applyNumberFormat="1" applyFont="1" applyAlignment="1">
      <alignment horizontal="center" vertical="center" wrapText="1"/>
    </xf>
    <xf numFmtId="0" fontId="12" fillId="10" borderId="46" xfId="18" applyFont="1" applyFill="1" applyBorder="1" applyAlignment="1">
      <alignment horizontal="center" vertical="center"/>
    </xf>
    <xf numFmtId="0" fontId="12" fillId="10" borderId="47" xfId="18" applyFont="1" applyFill="1" applyBorder="1" applyAlignment="1">
      <alignment horizontal="center" vertical="center"/>
    </xf>
    <xf numFmtId="0" fontId="12" fillId="10" borderId="48" xfId="18" applyFont="1" applyFill="1" applyBorder="1" applyAlignment="1">
      <alignment horizontal="center" vertical="center"/>
    </xf>
    <xf numFmtId="0" fontId="12" fillId="10" borderId="50" xfId="18" applyFont="1" applyFill="1" applyBorder="1" applyAlignment="1">
      <alignment horizontal="center" vertical="center"/>
    </xf>
    <xf numFmtId="0" fontId="12" fillId="10" borderId="51" xfId="18" applyFont="1" applyFill="1" applyBorder="1" applyAlignment="1">
      <alignment horizontal="center" vertical="center"/>
    </xf>
    <xf numFmtId="0" fontId="12" fillId="10" borderId="53" xfId="18" applyFont="1" applyFill="1" applyBorder="1" applyAlignment="1">
      <alignment horizontal="center" vertical="center"/>
    </xf>
    <xf numFmtId="0" fontId="12" fillId="10" borderId="54" xfId="18" applyFont="1" applyFill="1" applyBorder="1" applyAlignment="1">
      <alignment horizontal="center" vertical="center"/>
    </xf>
    <xf numFmtId="0" fontId="12" fillId="10" borderId="55" xfId="18" applyFont="1" applyFill="1" applyBorder="1" applyAlignment="1">
      <alignment horizontal="center" vertical="center"/>
    </xf>
    <xf numFmtId="0" fontId="13" fillId="10" borderId="20" xfId="18" applyFont="1" applyFill="1" applyBorder="1" applyAlignment="1">
      <alignment horizontal="center" vertical="center"/>
    </xf>
    <xf numFmtId="0" fontId="13" fillId="10" borderId="21" xfId="18" applyFont="1" applyFill="1" applyBorder="1" applyAlignment="1">
      <alignment horizontal="center" vertical="center"/>
    </xf>
    <xf numFmtId="0" fontId="13" fillId="10" borderId="31" xfId="18" applyFont="1" applyFill="1" applyBorder="1" applyAlignment="1">
      <alignment horizontal="left" vertical="center"/>
    </xf>
    <xf numFmtId="0" fontId="13" fillId="10" borderId="32" xfId="18" applyFont="1" applyFill="1" applyBorder="1" applyAlignment="1">
      <alignment horizontal="left" vertical="center"/>
    </xf>
    <xf numFmtId="0" fontId="13" fillId="10" borderId="33" xfId="18" applyFont="1" applyFill="1" applyBorder="1" applyAlignment="1">
      <alignment horizontal="left" vertical="center"/>
    </xf>
    <xf numFmtId="0" fontId="12" fillId="0" borderId="34" xfId="18" applyFont="1" applyBorder="1" applyAlignment="1">
      <alignment horizontal="center" vertical="center"/>
    </xf>
    <xf numFmtId="0" fontId="12" fillId="0" borderId="32" xfId="18" applyFont="1" applyBorder="1" applyAlignment="1">
      <alignment horizontal="center" vertical="center"/>
    </xf>
    <xf numFmtId="0" fontId="12" fillId="0" borderId="35" xfId="18" applyFont="1" applyBorder="1" applyAlignment="1">
      <alignment horizontal="center" vertical="center"/>
    </xf>
    <xf numFmtId="0" fontId="13" fillId="10" borderId="19" xfId="18" applyFont="1" applyFill="1" applyBorder="1" applyAlignment="1">
      <alignment horizontal="left" vertical="center"/>
    </xf>
    <xf numFmtId="0" fontId="13" fillId="10" borderId="20" xfId="18" applyFont="1" applyFill="1" applyBorder="1" applyAlignment="1">
      <alignment horizontal="left" vertical="center"/>
    </xf>
    <xf numFmtId="0" fontId="13" fillId="10" borderId="36" xfId="18" applyFont="1" applyFill="1" applyBorder="1" applyAlignment="1">
      <alignment horizontal="left" vertical="center"/>
    </xf>
    <xf numFmtId="0" fontId="12" fillId="0" borderId="37" xfId="18" applyFont="1" applyBorder="1" applyAlignment="1">
      <alignment horizontal="center" vertical="center"/>
    </xf>
    <xf numFmtId="0" fontId="12" fillId="0" borderId="21" xfId="18" applyFont="1" applyBorder="1" applyAlignment="1">
      <alignment horizontal="center" vertical="center"/>
    </xf>
    <xf numFmtId="0" fontId="12" fillId="10" borderId="39" xfId="18" applyFont="1" applyFill="1" applyBorder="1" applyAlignment="1">
      <alignment horizontal="center" vertical="center"/>
    </xf>
    <xf numFmtId="0" fontId="12" fillId="10" borderId="40" xfId="18" applyFont="1" applyFill="1" applyBorder="1" applyAlignment="1">
      <alignment horizontal="center" vertical="center"/>
    </xf>
    <xf numFmtId="0" fontId="12" fillId="10" borderId="41" xfId="18" applyFont="1" applyFill="1" applyBorder="1" applyAlignment="1">
      <alignment horizontal="center" vertical="center"/>
    </xf>
    <xf numFmtId="0" fontId="12" fillId="10" borderId="43" xfId="18" applyFont="1" applyFill="1" applyBorder="1" applyAlignment="1">
      <alignment horizontal="center" vertical="center"/>
    </xf>
    <xf numFmtId="0" fontId="12" fillId="10" borderId="44" xfId="18" applyFont="1" applyFill="1" applyBorder="1" applyAlignment="1">
      <alignment horizontal="center" vertical="center"/>
    </xf>
    <xf numFmtId="0" fontId="21" fillId="0" borderId="34" xfId="18" applyFont="1" applyBorder="1" applyAlignment="1">
      <alignment horizontal="center" vertical="center"/>
    </xf>
    <xf numFmtId="0" fontId="21" fillId="0" borderId="32" xfId="18" applyFont="1" applyBorder="1" applyAlignment="1">
      <alignment horizontal="center" vertical="center"/>
    </xf>
    <xf numFmtId="0" fontId="21" fillId="0" borderId="35" xfId="18" applyFont="1" applyBorder="1" applyAlignment="1">
      <alignment horizontal="center" vertical="center"/>
    </xf>
    <xf numFmtId="0" fontId="44" fillId="0" borderId="29" xfId="18" applyFont="1" applyBorder="1" applyAlignment="1">
      <alignment horizontal="left" vertical="center"/>
    </xf>
    <xf numFmtId="0" fontId="44" fillId="0" borderId="26" xfId="18" applyFont="1" applyBorder="1" applyAlignment="1">
      <alignment horizontal="left" vertical="center"/>
    </xf>
    <xf numFmtId="0" fontId="44" fillId="0" borderId="30" xfId="18" applyFont="1" applyBorder="1" applyAlignment="1">
      <alignment horizontal="left" vertical="center"/>
    </xf>
    <xf numFmtId="0" fontId="38" fillId="8" borderId="0" xfId="18" applyFont="1" applyFill="1" applyAlignment="1">
      <alignment horizontal="center"/>
    </xf>
    <xf numFmtId="1" fontId="39" fillId="8" borderId="0" xfId="0" applyNumberFormat="1" applyFont="1" applyFill="1" applyAlignment="1">
      <alignment horizontal="center" vertical="center" wrapText="1"/>
    </xf>
    <xf numFmtId="1" fontId="39" fillId="8" borderId="18" xfId="0" applyNumberFormat="1" applyFont="1" applyFill="1" applyBorder="1" applyAlignment="1">
      <alignment horizontal="center" vertical="center" wrapText="1"/>
    </xf>
    <xf numFmtId="1" fontId="41" fillId="3" borderId="19" xfId="0" applyNumberFormat="1" applyFont="1" applyFill="1" applyBorder="1" applyAlignment="1">
      <alignment horizontal="left" vertical="center" wrapText="1"/>
    </xf>
    <xf numFmtId="1" fontId="41" fillId="3" borderId="20" xfId="0" applyNumberFormat="1" applyFont="1" applyFill="1" applyBorder="1" applyAlignment="1">
      <alignment horizontal="left" vertical="center" wrapText="1"/>
    </xf>
    <xf numFmtId="1" fontId="41" fillId="3" borderId="21" xfId="0" applyNumberFormat="1" applyFont="1" applyFill="1" applyBorder="1" applyAlignment="1">
      <alignment horizontal="left" vertical="center" wrapText="1"/>
    </xf>
    <xf numFmtId="0" fontId="13" fillId="10" borderId="25" xfId="18" applyFont="1" applyFill="1" applyBorder="1" applyAlignment="1">
      <alignment horizontal="left" vertical="center"/>
    </xf>
    <xf numFmtId="0" fontId="13" fillId="10" borderId="26" xfId="18" applyFont="1" applyFill="1" applyBorder="1" applyAlignment="1">
      <alignment horizontal="left" vertical="center"/>
    </xf>
    <xf numFmtId="0" fontId="13" fillId="10" borderId="27" xfId="18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/>
    <xf numFmtId="0" fontId="12" fillId="0" borderId="2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1" fontId="12" fillId="0" borderId="7" xfId="0" applyNumberFormat="1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41" fontId="12" fillId="2" borderId="7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26" fillId="0" borderId="0" xfId="16" applyFont="1" applyAlignment="1">
      <alignment horizontal="center" vertical="center" wrapText="1"/>
    </xf>
    <xf numFmtId="0" fontId="25" fillId="0" borderId="7" xfId="16" applyFont="1" applyBorder="1" applyAlignment="1">
      <alignment horizontal="center"/>
    </xf>
    <xf numFmtId="0" fontId="25" fillId="0" borderId="2" xfId="16" applyFont="1" applyBorder="1" applyAlignment="1">
      <alignment horizontal="center"/>
    </xf>
    <xf numFmtId="0" fontId="25" fillId="0" borderId="8" xfId="16" applyFont="1" applyBorder="1" applyAlignment="1">
      <alignment horizontal="center"/>
    </xf>
    <xf numFmtId="0" fontId="31" fillId="0" borderId="7" xfId="16" applyFont="1" applyBorder="1" applyAlignment="1">
      <alignment horizontal="center"/>
    </xf>
    <xf numFmtId="0" fontId="31" fillId="0" borderId="8" xfId="16" applyFont="1" applyBorder="1" applyAlignment="1">
      <alignment horizontal="center"/>
    </xf>
    <xf numFmtId="0" fontId="31" fillId="0" borderId="2" xfId="16" applyFont="1" applyBorder="1" applyAlignment="1">
      <alignment horizontal="center"/>
    </xf>
    <xf numFmtId="172" fontId="25" fillId="5" borderId="1" xfId="16" applyNumberFormat="1" applyFont="1" applyFill="1" applyBorder="1" applyAlignment="1">
      <alignment horizontal="center" vertical="center" wrapText="1"/>
    </xf>
    <xf numFmtId="172" fontId="25" fillId="0" borderId="1" xfId="16" applyNumberFormat="1" applyFont="1" applyBorder="1" applyAlignment="1">
      <alignment horizontal="center" vertical="center" wrapText="1"/>
    </xf>
    <xf numFmtId="0" fontId="25" fillId="0" borderId="1" xfId="16" applyFont="1" applyBorder="1" applyAlignment="1">
      <alignment horizontal="center"/>
    </xf>
    <xf numFmtId="172" fontId="25" fillId="2" borderId="9" xfId="16" applyNumberFormat="1" applyFont="1" applyFill="1" applyBorder="1" applyAlignment="1">
      <alignment horizontal="center" vertical="center" wrapText="1"/>
    </xf>
    <xf numFmtId="172" fontId="25" fillId="2" borderId="15" xfId="16" applyNumberFormat="1" applyFont="1" applyFill="1" applyBorder="1" applyAlignment="1">
      <alignment horizontal="center" vertical="center" wrapText="1"/>
    </xf>
    <xf numFmtId="172" fontId="25" fillId="2" borderId="10" xfId="16" applyNumberFormat="1" applyFont="1" applyFill="1" applyBorder="1" applyAlignment="1">
      <alignment horizontal="center" vertical="center" wrapText="1"/>
    </xf>
    <xf numFmtId="172" fontId="30" fillId="2" borderId="9" xfId="16" applyNumberFormat="1" applyFont="1" applyFill="1" applyBorder="1" applyAlignment="1">
      <alignment horizontal="center" vertical="center" wrapText="1"/>
    </xf>
    <xf numFmtId="172" fontId="30" fillId="2" borderId="15" xfId="16" applyNumberFormat="1" applyFont="1" applyFill="1" applyBorder="1" applyAlignment="1">
      <alignment horizontal="center" vertical="center" wrapText="1"/>
    </xf>
    <xf numFmtId="172" fontId="30" fillId="2" borderId="10" xfId="16" applyNumberFormat="1" applyFont="1" applyFill="1" applyBorder="1" applyAlignment="1">
      <alignment horizontal="center" vertical="center" wrapText="1"/>
    </xf>
    <xf numFmtId="172" fontId="30" fillId="2" borderId="14" xfId="16" applyNumberFormat="1" applyFont="1" applyFill="1" applyBorder="1" applyAlignment="1">
      <alignment horizontal="center" vertical="center" wrapText="1"/>
    </xf>
    <xf numFmtId="172" fontId="30" fillId="2" borderId="16" xfId="16" applyNumberFormat="1" applyFont="1" applyFill="1" applyBorder="1" applyAlignment="1">
      <alignment horizontal="center" vertical="center" wrapText="1"/>
    </xf>
    <xf numFmtId="172" fontId="30" fillId="2" borderId="13" xfId="16" applyNumberFormat="1" applyFont="1" applyFill="1" applyBorder="1" applyAlignment="1">
      <alignment horizontal="center" vertical="center" wrapText="1"/>
    </xf>
    <xf numFmtId="172" fontId="30" fillId="0" borderId="9" xfId="16" applyNumberFormat="1" applyFont="1" applyBorder="1" applyAlignment="1">
      <alignment horizontal="center" vertical="center" wrapText="1"/>
    </xf>
    <xf numFmtId="172" fontId="30" fillId="0" borderId="15" xfId="16" applyNumberFormat="1" applyFont="1" applyBorder="1" applyAlignment="1">
      <alignment horizontal="center" vertical="center" wrapText="1"/>
    </xf>
    <xf numFmtId="172" fontId="30" fillId="0" borderId="10" xfId="16" applyNumberFormat="1" applyFont="1" applyBorder="1" applyAlignment="1">
      <alignment horizontal="center" vertical="center" wrapText="1"/>
    </xf>
    <xf numFmtId="172" fontId="25" fillId="5" borderId="7" xfId="16" applyNumberFormat="1" applyFont="1" applyFill="1" applyBorder="1" applyAlignment="1">
      <alignment horizontal="center" vertical="center" wrapText="1"/>
    </xf>
    <xf numFmtId="172" fontId="25" fillId="5" borderId="2" xfId="16" applyNumberFormat="1" applyFont="1" applyFill="1" applyBorder="1" applyAlignment="1">
      <alignment horizontal="center" vertical="center" wrapText="1"/>
    </xf>
    <xf numFmtId="172" fontId="25" fillId="0" borderId="7" xfId="16" applyNumberFormat="1" applyFont="1" applyBorder="1" applyAlignment="1">
      <alignment horizontal="center" vertical="center" wrapText="1"/>
    </xf>
    <xf numFmtId="172" fontId="25" fillId="0" borderId="2" xfId="16" applyNumberFormat="1" applyFont="1" applyBorder="1" applyAlignment="1">
      <alignment horizontal="center" vertical="center" wrapText="1"/>
    </xf>
    <xf numFmtId="172" fontId="25" fillId="0" borderId="8" xfId="16" applyNumberFormat="1" applyFont="1" applyBorder="1" applyAlignment="1">
      <alignment horizontal="center" vertical="center" wrapText="1"/>
    </xf>
    <xf numFmtId="172" fontId="30" fillId="2" borderId="7" xfId="16" applyNumberFormat="1" applyFont="1" applyFill="1" applyBorder="1" applyAlignment="1">
      <alignment horizontal="center" vertical="center"/>
    </xf>
    <xf numFmtId="172" fontId="30" fillId="2" borderId="2" xfId="16" applyNumberFormat="1" applyFont="1" applyFill="1" applyBorder="1" applyAlignment="1">
      <alignment horizontal="center" vertical="center"/>
    </xf>
    <xf numFmtId="172" fontId="25" fillId="2" borderId="11" xfId="16" applyNumberFormat="1" applyFont="1" applyFill="1" applyBorder="1" applyAlignment="1">
      <alignment horizontal="center" vertical="center" wrapText="1"/>
    </xf>
    <xf numFmtId="172" fontId="25" fillId="2" borderId="14" xfId="16" applyNumberFormat="1" applyFont="1" applyFill="1" applyBorder="1" applyAlignment="1">
      <alignment horizontal="center" vertical="center" wrapText="1"/>
    </xf>
    <xf numFmtId="172" fontId="30" fillId="0" borderId="7" xfId="16" applyNumberFormat="1" applyFont="1" applyBorder="1" applyAlignment="1">
      <alignment horizontal="center" vertical="center" wrapText="1"/>
    </xf>
    <xf numFmtId="172" fontId="30" fillId="0" borderId="2" xfId="16" applyNumberFormat="1" applyFont="1" applyBorder="1" applyAlignment="1">
      <alignment horizontal="center" vertical="center" wrapText="1"/>
    </xf>
    <xf numFmtId="172" fontId="30" fillId="0" borderId="8" xfId="16" applyNumberFormat="1" applyFont="1" applyBorder="1" applyAlignment="1">
      <alignment horizontal="center" vertical="center" wrapText="1"/>
    </xf>
    <xf numFmtId="172" fontId="25" fillId="0" borderId="9" xfId="16" applyNumberFormat="1" applyFont="1" applyBorder="1" applyAlignment="1">
      <alignment horizontal="center" vertical="center" wrapText="1"/>
    </xf>
    <xf numFmtId="172" fontId="25" fillId="0" borderId="15" xfId="16" applyNumberFormat="1" applyFont="1" applyBorder="1" applyAlignment="1">
      <alignment horizontal="center" vertical="center" wrapText="1"/>
    </xf>
    <xf numFmtId="172" fontId="25" fillId="0" borderId="10" xfId="16" applyNumberFormat="1" applyFont="1" applyBorder="1" applyAlignment="1">
      <alignment horizontal="center" vertical="center" wrapText="1"/>
    </xf>
    <xf numFmtId="172" fontId="30" fillId="0" borderId="1" xfId="16" applyNumberFormat="1" applyFont="1" applyBorder="1" applyAlignment="1">
      <alignment horizontal="center" vertical="center" wrapText="1"/>
    </xf>
    <xf numFmtId="172" fontId="25" fillId="2" borderId="1" xfId="16" applyNumberFormat="1" applyFont="1" applyFill="1" applyBorder="1" applyAlignment="1">
      <alignment horizontal="center" vertical="center" wrapText="1"/>
    </xf>
    <xf numFmtId="172" fontId="30" fillId="2" borderId="11" xfId="16" applyNumberFormat="1" applyFont="1" applyFill="1" applyBorder="1" applyAlignment="1">
      <alignment horizontal="center" vertical="center" wrapText="1"/>
    </xf>
    <xf numFmtId="172" fontId="30" fillId="2" borderId="17" xfId="16" applyNumberFormat="1" applyFont="1" applyFill="1" applyBorder="1" applyAlignment="1">
      <alignment horizontal="center" vertical="center" wrapText="1"/>
    </xf>
    <xf numFmtId="172" fontId="30" fillId="2" borderId="12" xfId="16" applyNumberFormat="1" applyFont="1" applyFill="1" applyBorder="1" applyAlignment="1">
      <alignment horizontal="center" vertical="center" wrapText="1"/>
    </xf>
    <xf numFmtId="0" fontId="25" fillId="0" borderId="7" xfId="17" applyFont="1" applyBorder="1" applyAlignment="1">
      <alignment horizontal="center" vertical="center"/>
    </xf>
    <xf numFmtId="0" fontId="25" fillId="0" borderId="2" xfId="17" applyFont="1" applyBorder="1" applyAlignment="1">
      <alignment horizontal="center" vertical="center"/>
    </xf>
    <xf numFmtId="0" fontId="25" fillId="0" borderId="8" xfId="17" applyFont="1" applyBorder="1" applyAlignment="1">
      <alignment horizontal="center" vertical="center"/>
    </xf>
    <xf numFmtId="0" fontId="25" fillId="2" borderId="1" xfId="16" applyFont="1" applyFill="1" applyBorder="1" applyAlignment="1">
      <alignment horizontal="center" vertical="center" wrapText="1"/>
    </xf>
    <xf numFmtId="172" fontId="25" fillId="5" borderId="8" xfId="16" applyNumberFormat="1" applyFont="1" applyFill="1" applyBorder="1" applyAlignment="1">
      <alignment horizontal="center" vertical="center" wrapText="1"/>
    </xf>
    <xf numFmtId="172" fontId="30" fillId="0" borderId="7" xfId="16" applyNumberFormat="1" applyFont="1" applyBorder="1" applyAlignment="1">
      <alignment horizontal="center" vertical="center"/>
    </xf>
    <xf numFmtId="172" fontId="30" fillId="0" borderId="2" xfId="16" applyNumberFormat="1" applyFont="1" applyBorder="1" applyAlignment="1">
      <alignment horizontal="center" vertical="center"/>
    </xf>
    <xf numFmtId="172" fontId="25" fillId="0" borderId="11" xfId="16" applyNumberFormat="1" applyFont="1" applyBorder="1" applyAlignment="1">
      <alignment horizontal="center" vertical="center" wrapText="1"/>
    </xf>
    <xf numFmtId="172" fontId="25" fillId="0" borderId="14" xfId="16" applyNumberFormat="1" applyFont="1" applyBorder="1" applyAlignment="1">
      <alignment horizontal="center" vertical="center" wrapText="1"/>
    </xf>
    <xf numFmtId="172" fontId="25" fillId="5" borderId="9" xfId="16" applyNumberFormat="1" applyFont="1" applyFill="1" applyBorder="1" applyAlignment="1">
      <alignment horizontal="center" vertical="center" wrapText="1"/>
    </xf>
    <xf numFmtId="172" fontId="25" fillId="5" borderId="15" xfId="16" applyNumberFormat="1" applyFont="1" applyFill="1" applyBorder="1" applyAlignment="1">
      <alignment horizontal="center" vertical="center" wrapText="1"/>
    </xf>
    <xf numFmtId="172" fontId="25" fillId="5" borderId="10" xfId="16" applyNumberFormat="1" applyFont="1" applyFill="1" applyBorder="1" applyAlignment="1">
      <alignment horizontal="center" vertical="center" wrapText="1"/>
    </xf>
    <xf numFmtId="172" fontId="30" fillId="5" borderId="9" xfId="16" applyNumberFormat="1" applyFont="1" applyFill="1" applyBorder="1" applyAlignment="1">
      <alignment horizontal="center" vertical="center" wrapText="1"/>
    </xf>
    <xf numFmtId="172" fontId="30" fillId="5" borderId="15" xfId="16" applyNumberFormat="1" applyFont="1" applyFill="1" applyBorder="1" applyAlignment="1">
      <alignment horizontal="center" vertical="center" wrapText="1"/>
    </xf>
    <xf numFmtId="172" fontId="30" fillId="5" borderId="10" xfId="16" applyNumberFormat="1" applyFont="1" applyFill="1" applyBorder="1" applyAlignment="1">
      <alignment horizontal="center" vertical="center" wrapText="1"/>
    </xf>
    <xf numFmtId="172" fontId="30" fillId="0" borderId="14" xfId="16" applyNumberFormat="1" applyFont="1" applyBorder="1" applyAlignment="1">
      <alignment horizontal="center" vertical="center" wrapText="1"/>
    </xf>
    <xf numFmtId="172" fontId="30" fillId="0" borderId="16" xfId="16" applyNumberFormat="1" applyFont="1" applyBorder="1" applyAlignment="1">
      <alignment horizontal="center" vertical="center" wrapText="1"/>
    </xf>
    <xf numFmtId="172" fontId="30" fillId="0" borderId="13" xfId="16" applyNumberFormat="1" applyFont="1" applyBorder="1" applyAlignment="1">
      <alignment horizontal="center" vertical="center" wrapText="1"/>
    </xf>
    <xf numFmtId="172" fontId="30" fillId="0" borderId="11" xfId="16" applyNumberFormat="1" applyFont="1" applyBorder="1" applyAlignment="1">
      <alignment horizontal="center" vertical="center" wrapText="1"/>
    </xf>
    <xf numFmtId="172" fontId="30" fillId="0" borderId="17" xfId="16" applyNumberFormat="1" applyFont="1" applyBorder="1" applyAlignment="1">
      <alignment horizontal="center" vertical="center" wrapText="1"/>
    </xf>
    <xf numFmtId="172" fontId="30" fillId="0" borderId="12" xfId="16" applyNumberFormat="1" applyFont="1" applyBorder="1" applyAlignment="1">
      <alignment horizontal="center" vertical="center" wrapText="1"/>
    </xf>
    <xf numFmtId="49" fontId="12" fillId="0" borderId="0" xfId="17" applyNumberFormat="1" applyFont="1" applyAlignment="1">
      <alignment horizontal="left" vertical="center"/>
    </xf>
    <xf numFmtId="0" fontId="12" fillId="0" borderId="7" xfId="17" applyFont="1" applyBorder="1" applyAlignment="1">
      <alignment horizontal="center"/>
    </xf>
    <xf numFmtId="0" fontId="12" fillId="0" borderId="8" xfId="17" applyFont="1" applyBorder="1" applyAlignment="1">
      <alignment horizontal="center"/>
    </xf>
    <xf numFmtId="0" fontId="12" fillId="0" borderId="1" xfId="17" applyFont="1" applyBorder="1" applyAlignment="1">
      <alignment horizontal="center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</cellXfs>
  <cellStyles count="19">
    <cellStyle name="Millares" xfId="1" builtinId="3"/>
    <cellStyle name="Millares [0]" xfId="2" builtinId="6"/>
    <cellStyle name="Millares [0] 2" xfId="5" xr:uid="{C91EA5F4-41CB-4B61-AAB9-722EF0A52BC9}"/>
    <cellStyle name="Millares [0] 2 2" xfId="11" xr:uid="{EF19F994-7F6D-45B2-A9C3-23C5653EF2D9}"/>
    <cellStyle name="Millares [0] 3" xfId="10" xr:uid="{831AE11C-81EA-4096-AE6C-6C8467ECADAD}"/>
    <cellStyle name="Millares 2" xfId="4" xr:uid="{ADF182C5-189C-4C72-9B14-ED99DC8F3FA1}"/>
    <cellStyle name="Millares 3" xfId="6" xr:uid="{719C0B5A-87D3-40AA-93E5-9A53C1EDF564}"/>
    <cellStyle name="Moneda [0]" xfId="3" builtinId="7"/>
    <cellStyle name="Normal" xfId="0" builtinId="0"/>
    <cellStyle name="Normal 2" xfId="7" xr:uid="{384D458F-B80A-485C-97B0-2D1DAD537859}"/>
    <cellStyle name="Normal 2 2" xfId="18" xr:uid="{AB7713EB-9CC3-4858-9BE2-2EE97CC43D4C}"/>
    <cellStyle name="Normal 2 2 3 27" xfId="16" xr:uid="{F90355D1-D034-47B2-AA11-1977B8632297}"/>
    <cellStyle name="Normal 2 3" xfId="17" xr:uid="{E9F9D8C8-C984-4CBA-B40B-BEDBD63246AF}"/>
    <cellStyle name="Normal 3" xfId="9" xr:uid="{D6EC2266-AB83-41A5-BDF4-304F744BF5CA}"/>
    <cellStyle name="Normal 3 2" xfId="13" xr:uid="{A83F72D7-1277-408C-8FF8-9D8D310E7D5E}"/>
    <cellStyle name="Normal 3 3 2 4" xfId="15" xr:uid="{A1D07D37-65B7-464D-8E53-B46D09CEEE7D}"/>
    <cellStyle name="Normal_Hoja1 2" xfId="14" xr:uid="{CAE8507B-4067-441A-AD16-9E5D181AC932}"/>
    <cellStyle name="Porcentaje" xfId="12" builtinId="5"/>
    <cellStyle name="Porcentaje 2" xfId="8" xr:uid="{2953AD37-3A9E-4B13-A68F-F32E1C92A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18318</xdr:colOff>
      <xdr:row>0</xdr:row>
      <xdr:rowOff>368</xdr:rowOff>
    </xdr:from>
    <xdr:ext cx="713116" cy="309150"/>
    <xdr:pic>
      <xdr:nvPicPr>
        <xdr:cNvPr id="2" name="Imagen 1" descr="logo_sii">
          <a:extLst>
            <a:ext uri="{FF2B5EF4-FFF2-40B4-BE49-F238E27FC236}">
              <a16:creationId xmlns:a16="http://schemas.microsoft.com/office/drawing/2014/main" id="{D47DBD79-89C9-401D-91D9-6DCD78081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093" y="368"/>
          <a:ext cx="713116" cy="30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</xdr:row>
      <xdr:rowOff>133352</xdr:rowOff>
    </xdr:from>
    <xdr:to>
      <xdr:col>3</xdr:col>
      <xdr:colOff>271773</xdr:colOff>
      <xdr:row>4</xdr:row>
      <xdr:rowOff>3276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6453873-408A-4FBF-960C-1793F68C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2" y="257178"/>
          <a:ext cx="1429059" cy="446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104775</xdr:rowOff>
    </xdr:from>
    <xdr:to>
      <xdr:col>2</xdr:col>
      <xdr:colOff>726634</xdr:colOff>
      <xdr:row>2</xdr:row>
      <xdr:rowOff>77108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3FF6F2C2-A369-4414-939D-349F562D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4775"/>
          <a:ext cx="1021909" cy="329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152400</xdr:rowOff>
    </xdr:from>
    <xdr:to>
      <xdr:col>2</xdr:col>
      <xdr:colOff>361950</xdr:colOff>
      <xdr:row>3</xdr:row>
      <xdr:rowOff>133350</xdr:rowOff>
    </xdr:to>
    <xdr:pic>
      <xdr:nvPicPr>
        <xdr:cNvPr id="2" name="Imagen 1" descr="cid:image001.png@01CFC04E.66BC1CE0">
          <a:extLst>
            <a:ext uri="{FF2B5EF4-FFF2-40B4-BE49-F238E27FC236}">
              <a16:creationId xmlns:a16="http://schemas.microsoft.com/office/drawing/2014/main" id="{875AE500-D554-424D-BA96-2CECC1B6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3" y="333375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secon.windows.sii.cl/TEMP/Archivos%20temporales%20de%20Internet/Content.Outlook/Q2W04AWC/F22%20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CBB4F-1C49-4A39-A2AD-F5FC476840F7}">
  <dimension ref="A1:I48"/>
  <sheetViews>
    <sheetView workbookViewId="0"/>
  </sheetViews>
  <sheetFormatPr baseColWidth="10" defaultRowHeight="14.25" x14ac:dyDescent="0.45"/>
  <cols>
    <col min="1" max="1" width="39.1328125" bestFit="1" customWidth="1"/>
    <col min="2" max="5" width="15.6640625" hidden="1" customWidth="1"/>
    <col min="6" max="9" width="15.6640625" customWidth="1"/>
  </cols>
  <sheetData>
    <row r="1" spans="1:9" x14ac:dyDescent="0.45">
      <c r="A1" s="4" t="s">
        <v>254</v>
      </c>
      <c r="F1" s="5"/>
    </row>
    <row r="2" spans="1:9" x14ac:dyDescent="0.45">
      <c r="A2" s="4" t="s">
        <v>253</v>
      </c>
      <c r="F2" s="5"/>
      <c r="H2" s="4" t="s">
        <v>0</v>
      </c>
      <c r="I2" s="6">
        <v>45292</v>
      </c>
    </row>
    <row r="3" spans="1:9" x14ac:dyDescent="0.45">
      <c r="F3" s="5"/>
      <c r="G3" s="7"/>
      <c r="H3" s="4" t="s">
        <v>1</v>
      </c>
      <c r="I3" s="6">
        <v>45657</v>
      </c>
    </row>
    <row r="4" spans="1:9" x14ac:dyDescent="0.45">
      <c r="F4" s="7"/>
    </row>
    <row r="5" spans="1:9" x14ac:dyDescent="0.45">
      <c r="A5" s="2" t="s">
        <v>2</v>
      </c>
      <c r="B5" s="2" t="s">
        <v>3</v>
      </c>
      <c r="C5" s="2" t="s">
        <v>4</v>
      </c>
      <c r="D5" s="2" t="s">
        <v>5</v>
      </c>
      <c r="E5" s="2" t="s">
        <v>6</v>
      </c>
      <c r="F5" s="2" t="s">
        <v>7</v>
      </c>
      <c r="G5" s="2" t="s">
        <v>8</v>
      </c>
      <c r="H5" s="2" t="s">
        <v>9</v>
      </c>
      <c r="I5" s="2" t="s">
        <v>10</v>
      </c>
    </row>
    <row r="6" spans="1:9" x14ac:dyDescent="0.45">
      <c r="A6" s="34" t="s">
        <v>11</v>
      </c>
      <c r="B6" s="35">
        <v>281000000</v>
      </c>
      <c r="C6" s="35">
        <v>243842456</v>
      </c>
      <c r="D6" s="35">
        <v>37157544</v>
      </c>
      <c r="E6" s="35">
        <v>0</v>
      </c>
      <c r="F6" s="35">
        <v>37157544</v>
      </c>
      <c r="G6" s="35">
        <v>0</v>
      </c>
      <c r="H6" s="35">
        <v>0</v>
      </c>
      <c r="I6" s="35">
        <v>0</v>
      </c>
    </row>
    <row r="7" spans="1:9" x14ac:dyDescent="0.45">
      <c r="A7" s="34" t="s">
        <v>12</v>
      </c>
      <c r="B7" s="35">
        <v>310450000</v>
      </c>
      <c r="C7" s="35">
        <v>80000000</v>
      </c>
      <c r="D7" s="35">
        <v>230450000</v>
      </c>
      <c r="E7" s="35">
        <v>0</v>
      </c>
      <c r="F7" s="35">
        <v>230450000</v>
      </c>
      <c r="G7" s="35">
        <v>0</v>
      </c>
      <c r="H7" s="35">
        <v>0</v>
      </c>
      <c r="I7" s="35">
        <v>0</v>
      </c>
    </row>
    <row r="8" spans="1:9" x14ac:dyDescent="0.45">
      <c r="A8" s="34" t="s">
        <v>13</v>
      </c>
      <c r="B8" s="35">
        <v>0</v>
      </c>
      <c r="C8" s="35">
        <v>20000000</v>
      </c>
      <c r="D8" s="35">
        <v>0</v>
      </c>
      <c r="E8" s="35">
        <v>20000000</v>
      </c>
      <c r="F8" s="35">
        <v>0</v>
      </c>
      <c r="G8" s="35">
        <v>20000000</v>
      </c>
      <c r="H8" s="35">
        <v>0</v>
      </c>
      <c r="I8" s="35">
        <v>0</v>
      </c>
    </row>
    <row r="9" spans="1:9" x14ac:dyDescent="0.45">
      <c r="A9" s="34" t="s">
        <v>14</v>
      </c>
      <c r="B9" s="35">
        <v>170000000</v>
      </c>
      <c r="C9" s="35">
        <v>156400000</v>
      </c>
      <c r="D9" s="35">
        <v>13600000</v>
      </c>
      <c r="E9" s="35">
        <v>0</v>
      </c>
      <c r="F9" s="35">
        <v>13600000</v>
      </c>
      <c r="G9" s="35">
        <v>0</v>
      </c>
      <c r="H9" s="35">
        <v>0</v>
      </c>
      <c r="I9" s="35">
        <v>0</v>
      </c>
    </row>
    <row r="10" spans="1:9" x14ac:dyDescent="0.45">
      <c r="A10" s="34" t="s">
        <v>15</v>
      </c>
      <c r="B10" s="35">
        <v>5700000</v>
      </c>
      <c r="C10" s="35">
        <v>0</v>
      </c>
      <c r="D10" s="35">
        <v>5700000</v>
      </c>
      <c r="E10" s="35">
        <v>0</v>
      </c>
      <c r="F10" s="35">
        <v>5700000</v>
      </c>
      <c r="G10" s="35">
        <v>0</v>
      </c>
      <c r="H10" s="35">
        <v>0</v>
      </c>
      <c r="I10" s="35">
        <v>0</v>
      </c>
    </row>
    <row r="11" spans="1:9" x14ac:dyDescent="0.45">
      <c r="A11" s="34" t="s">
        <v>16</v>
      </c>
      <c r="B11" s="35">
        <v>10000000</v>
      </c>
      <c r="C11" s="35">
        <v>0</v>
      </c>
      <c r="D11" s="35">
        <v>10000000</v>
      </c>
      <c r="E11" s="35">
        <v>0</v>
      </c>
      <c r="F11" s="35">
        <v>10000000</v>
      </c>
      <c r="G11" s="35">
        <v>0</v>
      </c>
      <c r="H11" s="35">
        <v>0</v>
      </c>
      <c r="I11" s="35">
        <v>0</v>
      </c>
    </row>
    <row r="12" spans="1:9" x14ac:dyDescent="0.45">
      <c r="A12" s="34" t="s">
        <v>17</v>
      </c>
      <c r="B12" s="35">
        <v>50000000</v>
      </c>
      <c r="C12" s="35">
        <v>0</v>
      </c>
      <c r="D12" s="35">
        <v>50000000</v>
      </c>
      <c r="E12" s="35">
        <v>0</v>
      </c>
      <c r="F12" s="35">
        <v>50000000</v>
      </c>
      <c r="G12" s="35">
        <v>0</v>
      </c>
      <c r="H12" s="35">
        <v>0</v>
      </c>
      <c r="I12" s="35">
        <v>0</v>
      </c>
    </row>
    <row r="13" spans="1:9" x14ac:dyDescent="0.45">
      <c r="A13" s="34" t="s">
        <v>18</v>
      </c>
      <c r="B13" s="35">
        <v>141150000</v>
      </c>
      <c r="C13" s="35">
        <v>0</v>
      </c>
      <c r="D13" s="35">
        <v>141150000</v>
      </c>
      <c r="E13" s="35">
        <v>0</v>
      </c>
      <c r="F13" s="35">
        <v>141150000</v>
      </c>
      <c r="G13" s="35">
        <v>0</v>
      </c>
      <c r="H13" s="35">
        <v>0</v>
      </c>
      <c r="I13" s="35">
        <v>0</v>
      </c>
    </row>
    <row r="14" spans="1:9" x14ac:dyDescent="0.45">
      <c r="A14" s="34" t="s">
        <v>19</v>
      </c>
      <c r="B14" s="35">
        <v>15000000</v>
      </c>
      <c r="C14" s="35">
        <v>0</v>
      </c>
      <c r="D14" s="35">
        <v>15000000</v>
      </c>
      <c r="E14" s="35">
        <v>0</v>
      </c>
      <c r="F14" s="35">
        <v>15000000</v>
      </c>
      <c r="G14" s="35">
        <v>0</v>
      </c>
      <c r="H14" s="35">
        <v>0</v>
      </c>
      <c r="I14" s="35">
        <v>0</v>
      </c>
    </row>
    <row r="15" spans="1:9" x14ac:dyDescent="0.45">
      <c r="A15" s="34" t="s">
        <v>20</v>
      </c>
      <c r="B15" s="35">
        <v>5000000</v>
      </c>
      <c r="C15" s="35">
        <v>0</v>
      </c>
      <c r="D15" s="35">
        <v>5000000</v>
      </c>
      <c r="E15" s="35">
        <v>0</v>
      </c>
      <c r="F15" s="35">
        <v>5000000</v>
      </c>
      <c r="G15" s="35">
        <v>0</v>
      </c>
      <c r="H15" s="35">
        <v>0</v>
      </c>
      <c r="I15" s="35">
        <v>0</v>
      </c>
    </row>
    <row r="16" spans="1:9" x14ac:dyDescent="0.45">
      <c r="A16" s="34" t="s">
        <v>21</v>
      </c>
      <c r="B16" s="35">
        <v>5000000</v>
      </c>
      <c r="C16" s="35">
        <v>0</v>
      </c>
      <c r="D16" s="35">
        <v>5000000</v>
      </c>
      <c r="E16" s="35">
        <v>0</v>
      </c>
      <c r="F16" s="35">
        <v>5000000</v>
      </c>
      <c r="G16" s="35">
        <v>0</v>
      </c>
      <c r="H16" s="35">
        <v>0</v>
      </c>
      <c r="I16" s="35">
        <v>0</v>
      </c>
    </row>
    <row r="17" spans="1:9" x14ac:dyDescent="0.45">
      <c r="A17" s="34" t="s">
        <v>22</v>
      </c>
      <c r="B17" s="35">
        <v>0</v>
      </c>
      <c r="C17" s="35">
        <v>3528750</v>
      </c>
      <c r="D17" s="35">
        <v>0</v>
      </c>
      <c r="E17" s="35">
        <v>3528750</v>
      </c>
      <c r="F17" s="35">
        <v>0</v>
      </c>
      <c r="G17" s="35">
        <v>3528750</v>
      </c>
      <c r="H17" s="35">
        <v>0</v>
      </c>
      <c r="I17" s="35">
        <v>0</v>
      </c>
    </row>
    <row r="18" spans="1:9" x14ac:dyDescent="0.45">
      <c r="A18" s="34" t="s">
        <v>23</v>
      </c>
      <c r="B18" s="35">
        <v>0</v>
      </c>
      <c r="C18" s="35">
        <v>3000000</v>
      </c>
      <c r="D18" s="35">
        <v>0</v>
      </c>
      <c r="E18" s="35">
        <v>3000000</v>
      </c>
      <c r="F18" s="35">
        <v>0</v>
      </c>
      <c r="G18" s="35">
        <v>3000000</v>
      </c>
      <c r="H18" s="35">
        <v>0</v>
      </c>
      <c r="I18" s="35">
        <v>0</v>
      </c>
    </row>
    <row r="19" spans="1:9" x14ac:dyDescent="0.45">
      <c r="A19" s="34" t="s">
        <v>24</v>
      </c>
      <c r="B19" s="35">
        <v>0</v>
      </c>
      <c r="C19" s="35">
        <v>916667</v>
      </c>
      <c r="D19" s="35">
        <v>0</v>
      </c>
      <c r="E19" s="35">
        <v>916667</v>
      </c>
      <c r="F19" s="35">
        <v>0</v>
      </c>
      <c r="G19" s="35">
        <v>916667</v>
      </c>
      <c r="H19" s="35">
        <v>0</v>
      </c>
      <c r="I19" s="35">
        <v>0</v>
      </c>
    </row>
    <row r="20" spans="1:9" x14ac:dyDescent="0.45">
      <c r="A20" s="34" t="s">
        <v>25</v>
      </c>
      <c r="B20" s="35">
        <v>0</v>
      </c>
      <c r="C20" s="35">
        <v>916667</v>
      </c>
      <c r="D20" s="35">
        <v>0</v>
      </c>
      <c r="E20" s="35">
        <v>916667</v>
      </c>
      <c r="F20" s="35">
        <v>0</v>
      </c>
      <c r="G20" s="35">
        <v>916667</v>
      </c>
      <c r="H20" s="35">
        <v>0</v>
      </c>
      <c r="I20" s="35">
        <v>0</v>
      </c>
    </row>
    <row r="21" spans="1:9" x14ac:dyDescent="0.45">
      <c r="A21" s="34" t="s">
        <v>26</v>
      </c>
      <c r="B21" s="35">
        <v>6000000</v>
      </c>
      <c r="C21" s="35">
        <v>0</v>
      </c>
      <c r="D21" s="35">
        <v>6000000</v>
      </c>
      <c r="E21" s="35">
        <v>0</v>
      </c>
      <c r="F21" s="35">
        <v>6000000</v>
      </c>
      <c r="G21" s="35">
        <v>0</v>
      </c>
      <c r="H21" s="35">
        <v>0</v>
      </c>
      <c r="I21" s="35">
        <v>0</v>
      </c>
    </row>
    <row r="22" spans="1:9" x14ac:dyDescent="0.45">
      <c r="A22" s="34" t="s">
        <v>27</v>
      </c>
      <c r="B22" s="35">
        <v>0</v>
      </c>
      <c r="C22" s="35">
        <v>1100000</v>
      </c>
      <c r="D22" s="35">
        <v>0</v>
      </c>
      <c r="E22" s="35">
        <v>1100000</v>
      </c>
      <c r="F22" s="35">
        <v>0</v>
      </c>
      <c r="G22" s="35">
        <v>1100000</v>
      </c>
      <c r="H22" s="35">
        <v>0</v>
      </c>
      <c r="I22" s="35">
        <v>0</v>
      </c>
    </row>
    <row r="23" spans="1:9" x14ac:dyDescent="0.45">
      <c r="A23" s="34" t="s">
        <v>28</v>
      </c>
      <c r="B23" s="35">
        <v>12000000</v>
      </c>
      <c r="C23" s="35">
        <v>1000000</v>
      </c>
      <c r="D23" s="35">
        <v>11000000</v>
      </c>
      <c r="E23" s="35">
        <v>0</v>
      </c>
      <c r="F23" s="35">
        <v>11000000</v>
      </c>
      <c r="G23" s="35">
        <v>0</v>
      </c>
      <c r="H23" s="35">
        <v>0</v>
      </c>
      <c r="I23" s="35">
        <v>0</v>
      </c>
    </row>
    <row r="24" spans="1:9" x14ac:dyDescent="0.45">
      <c r="A24" s="34" t="s">
        <v>271</v>
      </c>
      <c r="B24" s="35">
        <v>5413500</v>
      </c>
      <c r="C24" s="35">
        <v>0</v>
      </c>
      <c r="D24" s="35">
        <v>5413500</v>
      </c>
      <c r="E24" s="35">
        <v>0</v>
      </c>
      <c r="F24" s="35">
        <v>5413500</v>
      </c>
      <c r="G24" s="35">
        <v>0</v>
      </c>
      <c r="H24" s="35">
        <v>0</v>
      </c>
      <c r="I24" s="35">
        <v>0</v>
      </c>
    </row>
    <row r="25" spans="1:9" x14ac:dyDescent="0.45">
      <c r="A25" s="34" t="s">
        <v>29</v>
      </c>
      <c r="B25" s="35">
        <v>3678936</v>
      </c>
      <c r="C25" s="35">
        <v>173490908</v>
      </c>
      <c r="D25" s="35">
        <v>0</v>
      </c>
      <c r="E25" s="35">
        <v>169811972</v>
      </c>
      <c r="F25" s="35">
        <v>0</v>
      </c>
      <c r="G25" s="35">
        <v>169811972</v>
      </c>
      <c r="H25" s="35">
        <v>0</v>
      </c>
      <c r="I25" s="35">
        <v>0</v>
      </c>
    </row>
    <row r="26" spans="1:9" x14ac:dyDescent="0.45">
      <c r="A26" s="34" t="s">
        <v>30</v>
      </c>
      <c r="B26" s="35">
        <v>0</v>
      </c>
      <c r="C26" s="35">
        <v>35700000</v>
      </c>
      <c r="D26" s="35">
        <v>0</v>
      </c>
      <c r="E26" s="35">
        <v>35700000</v>
      </c>
      <c r="F26" s="35">
        <v>0</v>
      </c>
      <c r="G26" s="35">
        <v>35700000</v>
      </c>
      <c r="H26" s="35">
        <v>0</v>
      </c>
      <c r="I26" s="35">
        <v>0</v>
      </c>
    </row>
    <row r="27" spans="1:9" x14ac:dyDescent="0.45">
      <c r="A27" s="34" t="s">
        <v>31</v>
      </c>
      <c r="B27" s="35">
        <v>0</v>
      </c>
      <c r="C27" s="35">
        <v>10450000</v>
      </c>
      <c r="D27" s="35">
        <v>0</v>
      </c>
      <c r="E27" s="35">
        <v>10450000</v>
      </c>
      <c r="F27" s="35">
        <v>0</v>
      </c>
      <c r="G27" s="35">
        <v>10450000</v>
      </c>
      <c r="H27" s="35">
        <v>0</v>
      </c>
      <c r="I27" s="35">
        <v>0</v>
      </c>
    </row>
    <row r="28" spans="1:9" x14ac:dyDescent="0.45">
      <c r="A28" s="34" t="s">
        <v>269</v>
      </c>
      <c r="B28" s="35">
        <v>0</v>
      </c>
      <c r="C28" s="35">
        <v>23427614</v>
      </c>
      <c r="D28" s="35">
        <v>0</v>
      </c>
      <c r="E28" s="35">
        <v>23427614</v>
      </c>
      <c r="F28" s="35">
        <v>0</v>
      </c>
      <c r="G28" s="35">
        <v>23427614</v>
      </c>
      <c r="H28" s="35">
        <v>0</v>
      </c>
      <c r="I28" s="35">
        <v>0</v>
      </c>
    </row>
    <row r="29" spans="1:9" x14ac:dyDescent="0.45">
      <c r="A29" s="34" t="s">
        <v>270</v>
      </c>
      <c r="B29" s="35">
        <v>0</v>
      </c>
      <c r="C29" s="35">
        <v>2302426</v>
      </c>
      <c r="D29" s="35">
        <v>0</v>
      </c>
      <c r="E29" s="35">
        <v>2302426</v>
      </c>
      <c r="F29" s="35">
        <v>0</v>
      </c>
      <c r="G29" s="35">
        <v>2302426</v>
      </c>
      <c r="H29" s="35">
        <v>0</v>
      </c>
      <c r="I29" s="35">
        <v>0</v>
      </c>
    </row>
    <row r="30" spans="1:9" x14ac:dyDescent="0.45">
      <c r="A30" s="34" t="s">
        <v>32</v>
      </c>
      <c r="B30" s="35">
        <v>0</v>
      </c>
      <c r="C30" s="35">
        <v>200000000</v>
      </c>
      <c r="D30" s="35">
        <v>0</v>
      </c>
      <c r="E30" s="35">
        <v>200000000</v>
      </c>
      <c r="F30" s="35">
        <v>0</v>
      </c>
      <c r="G30" s="35">
        <v>200000000</v>
      </c>
      <c r="H30" s="35">
        <v>0</v>
      </c>
      <c r="I30" s="35">
        <v>0</v>
      </c>
    </row>
    <row r="31" spans="1:9" x14ac:dyDescent="0.45">
      <c r="A31" s="34" t="s">
        <v>33</v>
      </c>
      <c r="B31" s="35">
        <v>3972375</v>
      </c>
      <c r="C31" s="35">
        <v>14712500</v>
      </c>
      <c r="D31" s="35">
        <v>0</v>
      </c>
      <c r="E31" s="35">
        <v>10740125</v>
      </c>
      <c r="F31" s="35">
        <v>0</v>
      </c>
      <c r="G31" s="35">
        <v>10740125</v>
      </c>
      <c r="H31" s="35">
        <v>0</v>
      </c>
      <c r="I31" s="35">
        <v>0</v>
      </c>
    </row>
    <row r="32" spans="1:9" x14ac:dyDescent="0.45">
      <c r="A32" s="34" t="s">
        <v>34</v>
      </c>
      <c r="B32" s="35">
        <v>1500000</v>
      </c>
      <c r="C32" s="35">
        <v>0</v>
      </c>
      <c r="D32" s="35">
        <v>1500000</v>
      </c>
      <c r="E32" s="35">
        <v>0</v>
      </c>
      <c r="F32" s="35">
        <v>1500000</v>
      </c>
      <c r="G32" s="35">
        <v>0</v>
      </c>
      <c r="H32" s="35">
        <v>0</v>
      </c>
      <c r="I32" s="35">
        <v>0</v>
      </c>
    </row>
    <row r="33" spans="1:9" x14ac:dyDescent="0.45">
      <c r="A33" s="34" t="s">
        <v>35</v>
      </c>
      <c r="B33" s="35">
        <v>156400000</v>
      </c>
      <c r="C33" s="35">
        <v>0</v>
      </c>
      <c r="D33" s="35">
        <v>156400000</v>
      </c>
      <c r="E33" s="35">
        <v>0</v>
      </c>
      <c r="F33" s="35">
        <v>0</v>
      </c>
      <c r="G33" s="35">
        <v>0</v>
      </c>
      <c r="H33" s="35">
        <v>156400000</v>
      </c>
      <c r="I33" s="35">
        <v>0</v>
      </c>
    </row>
    <row r="34" spans="1:9" x14ac:dyDescent="0.45">
      <c r="A34" s="34" t="s">
        <v>36</v>
      </c>
      <c r="B34" s="35">
        <v>30000000</v>
      </c>
      <c r="C34" s="35">
        <v>0</v>
      </c>
      <c r="D34" s="35">
        <v>30000000</v>
      </c>
      <c r="E34" s="35">
        <v>0</v>
      </c>
      <c r="F34" s="35">
        <v>0</v>
      </c>
      <c r="G34" s="35">
        <v>0</v>
      </c>
      <c r="H34" s="35">
        <v>30000000</v>
      </c>
      <c r="I34" s="35">
        <v>0</v>
      </c>
    </row>
    <row r="35" spans="1:9" x14ac:dyDescent="0.45">
      <c r="A35" s="34" t="s">
        <v>37</v>
      </c>
      <c r="B35" s="35">
        <v>19770</v>
      </c>
      <c r="C35" s="35">
        <v>0</v>
      </c>
      <c r="D35" s="35">
        <v>19770</v>
      </c>
      <c r="E35" s="35">
        <v>0</v>
      </c>
      <c r="F35" s="35">
        <v>0</v>
      </c>
      <c r="G35" s="35">
        <v>0</v>
      </c>
      <c r="H35" s="35">
        <v>19770</v>
      </c>
      <c r="I35" s="35">
        <v>0</v>
      </c>
    </row>
    <row r="36" spans="1:9" x14ac:dyDescent="0.45">
      <c r="A36" s="34" t="s">
        <v>38</v>
      </c>
      <c r="B36" s="35">
        <v>20000000</v>
      </c>
      <c r="C36" s="35">
        <v>0</v>
      </c>
      <c r="D36" s="35">
        <v>20000000</v>
      </c>
      <c r="E36" s="35">
        <v>0</v>
      </c>
      <c r="F36" s="35">
        <v>0</v>
      </c>
      <c r="G36" s="35">
        <v>0</v>
      </c>
      <c r="H36" s="35">
        <v>20000000</v>
      </c>
      <c r="I36" s="35">
        <v>0</v>
      </c>
    </row>
    <row r="37" spans="1:9" x14ac:dyDescent="0.45">
      <c r="A37" s="34" t="s">
        <v>39</v>
      </c>
      <c r="B37" s="35">
        <v>8362084</v>
      </c>
      <c r="C37" s="35">
        <v>0</v>
      </c>
      <c r="D37" s="35">
        <v>8362084</v>
      </c>
      <c r="E37" s="35">
        <v>0</v>
      </c>
      <c r="F37" s="35">
        <v>0</v>
      </c>
      <c r="G37" s="35">
        <v>0</v>
      </c>
      <c r="H37" s="35">
        <v>8362084</v>
      </c>
      <c r="I37" s="35">
        <v>0</v>
      </c>
    </row>
    <row r="38" spans="1:9" x14ac:dyDescent="0.45">
      <c r="A38" s="34" t="s">
        <v>40</v>
      </c>
      <c r="B38" s="35">
        <v>1100000</v>
      </c>
      <c r="C38" s="35">
        <v>0</v>
      </c>
      <c r="D38" s="35">
        <v>1100000</v>
      </c>
      <c r="E38" s="35">
        <v>0</v>
      </c>
      <c r="F38" s="35">
        <v>0</v>
      </c>
      <c r="G38" s="35">
        <v>0</v>
      </c>
      <c r="H38" s="35">
        <v>1100000</v>
      </c>
      <c r="I38" s="35">
        <v>0</v>
      </c>
    </row>
    <row r="39" spans="1:9" x14ac:dyDescent="0.45">
      <c r="A39" s="34" t="s">
        <v>41</v>
      </c>
      <c r="B39" s="35">
        <v>7939688</v>
      </c>
      <c r="C39" s="35">
        <v>0</v>
      </c>
      <c r="D39" s="35">
        <v>7939688</v>
      </c>
      <c r="E39" s="35">
        <v>0</v>
      </c>
      <c r="F39" s="35">
        <v>0</v>
      </c>
      <c r="G39" s="35">
        <v>0</v>
      </c>
      <c r="H39" s="35">
        <v>7939688</v>
      </c>
      <c r="I39" s="35">
        <v>0</v>
      </c>
    </row>
    <row r="40" spans="1:9" x14ac:dyDescent="0.45">
      <c r="A40" s="34" t="s">
        <v>42</v>
      </c>
      <c r="B40" s="35">
        <v>6757470</v>
      </c>
      <c r="C40" s="35">
        <v>0</v>
      </c>
      <c r="D40" s="35">
        <v>6757470</v>
      </c>
      <c r="E40" s="35">
        <v>0</v>
      </c>
      <c r="F40" s="35">
        <v>0</v>
      </c>
      <c r="G40" s="35">
        <v>0</v>
      </c>
      <c r="H40" s="35">
        <v>6757470</v>
      </c>
      <c r="I40" s="35">
        <v>0</v>
      </c>
    </row>
    <row r="41" spans="1:9" x14ac:dyDescent="0.45">
      <c r="A41" s="34" t="s">
        <v>266</v>
      </c>
      <c r="B41" s="35">
        <v>23427614</v>
      </c>
      <c r="C41" s="35">
        <v>0</v>
      </c>
      <c r="D41" s="35">
        <v>23427614</v>
      </c>
      <c r="E41" s="35">
        <v>0</v>
      </c>
      <c r="F41" s="35">
        <v>0</v>
      </c>
      <c r="G41" s="35">
        <v>0</v>
      </c>
      <c r="H41" s="35">
        <v>23427614</v>
      </c>
      <c r="I41" s="35">
        <v>0</v>
      </c>
    </row>
    <row r="42" spans="1:9" x14ac:dyDescent="0.45">
      <c r="A42" s="34" t="s">
        <v>268</v>
      </c>
      <c r="B42" s="35">
        <v>0</v>
      </c>
      <c r="C42" s="35">
        <v>7083449</v>
      </c>
      <c r="D42" s="35">
        <v>0</v>
      </c>
      <c r="E42" s="35">
        <v>7083449</v>
      </c>
      <c r="F42" s="35">
        <v>0</v>
      </c>
      <c r="G42" s="35">
        <v>0</v>
      </c>
      <c r="H42" s="35">
        <v>0</v>
      </c>
      <c r="I42" s="35">
        <v>7083449</v>
      </c>
    </row>
    <row r="43" spans="1:9" x14ac:dyDescent="0.45">
      <c r="A43" s="34" t="s">
        <v>43</v>
      </c>
      <c r="B43" s="35">
        <v>0</v>
      </c>
      <c r="C43" s="35">
        <v>300000000</v>
      </c>
      <c r="D43" s="35">
        <v>0</v>
      </c>
      <c r="E43" s="35">
        <v>300000000</v>
      </c>
      <c r="F43" s="35">
        <v>0</v>
      </c>
      <c r="G43" s="35">
        <v>0</v>
      </c>
      <c r="H43" s="35">
        <v>0</v>
      </c>
      <c r="I43" s="35">
        <v>300000000</v>
      </c>
    </row>
    <row r="44" spans="1:9" x14ac:dyDescent="0.45">
      <c r="A44" s="34" t="s">
        <v>44</v>
      </c>
      <c r="B44" s="35">
        <v>0</v>
      </c>
      <c r="C44" s="35">
        <v>2000000</v>
      </c>
      <c r="D44" s="35">
        <v>0</v>
      </c>
      <c r="E44" s="35">
        <v>2000000</v>
      </c>
      <c r="F44" s="35">
        <v>0</v>
      </c>
      <c r="G44" s="35">
        <v>0</v>
      </c>
      <c r="H44" s="35">
        <v>0</v>
      </c>
      <c r="I44" s="35">
        <v>2000000</v>
      </c>
    </row>
    <row r="45" spans="1:9" x14ac:dyDescent="0.4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45">
      <c r="A46" s="3" t="s">
        <v>45</v>
      </c>
      <c r="B46" s="3">
        <f>SUM(B6:B45)</f>
        <v>1279871437</v>
      </c>
      <c r="C46" s="3">
        <f t="shared" ref="C46:I46" si="0">SUM(C6:C45)</f>
        <v>1279871437</v>
      </c>
      <c r="D46" s="3">
        <f t="shared" si="0"/>
        <v>790977670</v>
      </c>
      <c r="E46" s="3">
        <f t="shared" si="0"/>
        <v>790977670</v>
      </c>
      <c r="F46" s="3">
        <f t="shared" si="0"/>
        <v>536971044</v>
      </c>
      <c r="G46" s="3">
        <f t="shared" si="0"/>
        <v>481894221</v>
      </c>
      <c r="H46" s="3">
        <f t="shared" si="0"/>
        <v>254006626</v>
      </c>
      <c r="I46" s="3">
        <f t="shared" si="0"/>
        <v>309083449</v>
      </c>
    </row>
    <row r="47" spans="1:9" x14ac:dyDescent="0.45">
      <c r="A47" s="3" t="s">
        <v>46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f>+F46-G46</f>
        <v>55076823</v>
      </c>
      <c r="H47" s="3">
        <f>+I46-H46</f>
        <v>55076823</v>
      </c>
      <c r="I47" s="3">
        <v>0</v>
      </c>
    </row>
    <row r="48" spans="1:9" x14ac:dyDescent="0.45">
      <c r="A48" s="3" t="s">
        <v>47</v>
      </c>
      <c r="B48" s="3">
        <f>+B46+B47</f>
        <v>1279871437</v>
      </c>
      <c r="C48" s="3">
        <f t="shared" ref="C48:I48" si="1">+C46+C47</f>
        <v>1279871437</v>
      </c>
      <c r="D48" s="3">
        <f t="shared" si="1"/>
        <v>790977670</v>
      </c>
      <c r="E48" s="3">
        <f t="shared" si="1"/>
        <v>790977670</v>
      </c>
      <c r="F48" s="3">
        <f t="shared" si="1"/>
        <v>536971044</v>
      </c>
      <c r="G48" s="3">
        <f t="shared" si="1"/>
        <v>536971044</v>
      </c>
      <c r="H48" s="3">
        <f t="shared" si="1"/>
        <v>309083449</v>
      </c>
      <c r="I48" s="3">
        <f t="shared" si="1"/>
        <v>309083449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AFDC-560F-4D3A-8A9D-2E08A9B38DD9}">
  <dimension ref="A1:N110"/>
  <sheetViews>
    <sheetView tabSelected="1" zoomScale="120" zoomScaleNormal="120" workbookViewId="0"/>
  </sheetViews>
  <sheetFormatPr baseColWidth="10" defaultRowHeight="14.25" x14ac:dyDescent="0.45"/>
  <cols>
    <col min="4" max="4" width="29.1328125" customWidth="1"/>
    <col min="5" max="5" width="13" customWidth="1"/>
    <col min="6" max="6" width="13.33203125" bestFit="1" customWidth="1"/>
    <col min="7" max="7" width="11.59765625" bestFit="1" customWidth="1"/>
    <col min="9" max="10" width="11.46484375" bestFit="1" customWidth="1"/>
  </cols>
  <sheetData>
    <row r="1" spans="1:5" x14ac:dyDescent="0.45">
      <c r="A1" s="4" t="s">
        <v>247</v>
      </c>
    </row>
    <row r="3" spans="1:5" x14ac:dyDescent="0.45">
      <c r="A3" t="s">
        <v>248</v>
      </c>
    </row>
    <row r="4" spans="1:5" x14ac:dyDescent="0.45">
      <c r="A4" t="s">
        <v>245</v>
      </c>
    </row>
    <row r="6" spans="1:5" x14ac:dyDescent="0.45">
      <c r="A6" t="s">
        <v>246</v>
      </c>
    </row>
    <row r="10" spans="1:5" x14ac:dyDescent="0.45">
      <c r="A10" s="4">
        <v>1</v>
      </c>
      <c r="B10" s="4" t="s">
        <v>48</v>
      </c>
    </row>
    <row r="12" spans="1:5" x14ac:dyDescent="0.45">
      <c r="A12" s="6">
        <v>45293</v>
      </c>
      <c r="B12" t="s">
        <v>49</v>
      </c>
    </row>
    <row r="13" spans="1:5" x14ac:dyDescent="0.45">
      <c r="A13" s="6"/>
    </row>
    <row r="14" spans="1:5" x14ac:dyDescent="0.45">
      <c r="B14" t="s">
        <v>50</v>
      </c>
      <c r="E14" s="30">
        <f>+Balance!G30</f>
        <v>200000000</v>
      </c>
    </row>
    <row r="16" spans="1:5" x14ac:dyDescent="0.45">
      <c r="B16" t="s">
        <v>236</v>
      </c>
    </row>
    <row r="20" spans="1:7" x14ac:dyDescent="0.45">
      <c r="A20" s="4">
        <v>2</v>
      </c>
      <c r="B20" s="4" t="s">
        <v>51</v>
      </c>
    </row>
    <row r="22" spans="1:7" x14ac:dyDescent="0.45">
      <c r="A22" s="6">
        <v>45322</v>
      </c>
      <c r="B22" t="s">
        <v>52</v>
      </c>
    </row>
    <row r="23" spans="1:7" x14ac:dyDescent="0.45">
      <c r="B23" t="s">
        <v>53</v>
      </c>
    </row>
    <row r="25" spans="1:7" x14ac:dyDescent="0.45">
      <c r="B25" t="s">
        <v>54</v>
      </c>
      <c r="E25" s="30">
        <f>+Balance!B12-Balance!C31</f>
        <v>35287500</v>
      </c>
    </row>
    <row r="26" spans="1:7" x14ac:dyDescent="0.45">
      <c r="A26" s="31"/>
      <c r="B26" t="s">
        <v>55</v>
      </c>
      <c r="E26" s="30">
        <f>+Balance!F13</f>
        <v>141150000</v>
      </c>
      <c r="G26" t="s">
        <v>237</v>
      </c>
    </row>
    <row r="27" spans="1:7" x14ac:dyDescent="0.45">
      <c r="E27" s="25">
        <f>+E25+E26</f>
        <v>176437500</v>
      </c>
      <c r="F27" s="26">
        <f>35287.5*4500</f>
        <v>158793750</v>
      </c>
      <c r="G27" s="9">
        <f>+E27-F27</f>
        <v>17643750</v>
      </c>
    </row>
    <row r="28" spans="1:7" x14ac:dyDescent="0.45">
      <c r="B28" t="s">
        <v>255</v>
      </c>
    </row>
    <row r="30" spans="1:7" x14ac:dyDescent="0.45">
      <c r="B30" t="s">
        <v>56</v>
      </c>
      <c r="E30" s="30">
        <f>+Balance!H39</f>
        <v>7939688</v>
      </c>
    </row>
    <row r="31" spans="1:7" x14ac:dyDescent="0.45">
      <c r="B31" t="s">
        <v>57</v>
      </c>
      <c r="E31" s="30">
        <f>+Balance!B25</f>
        <v>3678936</v>
      </c>
    </row>
    <row r="32" spans="1:7" x14ac:dyDescent="0.45">
      <c r="B32" t="s">
        <v>58</v>
      </c>
      <c r="E32" s="30">
        <f>+Balance!H40</f>
        <v>6757470</v>
      </c>
    </row>
    <row r="36" spans="1:14" x14ac:dyDescent="0.45">
      <c r="A36" s="4">
        <v>3</v>
      </c>
      <c r="B36" s="4" t="s">
        <v>59</v>
      </c>
    </row>
    <row r="38" spans="1:14" x14ac:dyDescent="0.45">
      <c r="A38" s="6">
        <v>45657</v>
      </c>
      <c r="B38" t="s">
        <v>60</v>
      </c>
    </row>
    <row r="40" spans="1:14" x14ac:dyDescent="0.45">
      <c r="A40" s="6">
        <v>45535</v>
      </c>
      <c r="B40" t="s">
        <v>256</v>
      </c>
      <c r="I40" s="24"/>
      <c r="J40" s="27">
        <f>500*15000</f>
        <v>7500000</v>
      </c>
    </row>
    <row r="41" spans="1:14" x14ac:dyDescent="0.45">
      <c r="A41" s="6">
        <v>45565</v>
      </c>
      <c r="B41" t="s">
        <v>257</v>
      </c>
      <c r="J41" s="27">
        <f>100*14500</f>
        <v>1450000</v>
      </c>
      <c r="K41" s="24">
        <f>100*15000</f>
        <v>1500000</v>
      </c>
      <c r="L41" s="25">
        <f>+K41-J41</f>
        <v>50000</v>
      </c>
      <c r="M41" s="9"/>
      <c r="N41" s="9"/>
    </row>
    <row r="43" spans="1:14" x14ac:dyDescent="0.45">
      <c r="A43" s="6">
        <v>45596</v>
      </c>
      <c r="B43" t="s">
        <v>258</v>
      </c>
      <c r="J43" s="27">
        <f>310*15000</f>
        <v>4650000</v>
      </c>
    </row>
    <row r="44" spans="1:14" x14ac:dyDescent="0.45">
      <c r="B44" s="4" t="s">
        <v>650</v>
      </c>
      <c r="J44" s="23">
        <f>+J40+J41+J43</f>
        <v>13600000</v>
      </c>
    </row>
    <row r="45" spans="1:14" x14ac:dyDescent="0.45">
      <c r="J45" s="9">
        <f>-Balance!F9</f>
        <v>-13600000</v>
      </c>
    </row>
    <row r="46" spans="1:14" x14ac:dyDescent="0.45">
      <c r="J46" s="9">
        <f>+J44+J45</f>
        <v>0</v>
      </c>
      <c r="K46" t="s">
        <v>199</v>
      </c>
    </row>
    <row r="47" spans="1:14" x14ac:dyDescent="0.45">
      <c r="A47" s="4">
        <v>4</v>
      </c>
      <c r="B47" s="4" t="s">
        <v>61</v>
      </c>
    </row>
    <row r="49" spans="1:9" x14ac:dyDescent="0.45">
      <c r="B49" t="s">
        <v>62</v>
      </c>
    </row>
    <row r="51" spans="1:9" x14ac:dyDescent="0.45">
      <c r="A51" s="6">
        <v>45322</v>
      </c>
      <c r="B51" t="s">
        <v>63</v>
      </c>
      <c r="E51" s="30">
        <f>+Balance!F14</f>
        <v>15000000</v>
      </c>
      <c r="G51" t="s">
        <v>64</v>
      </c>
    </row>
    <row r="52" spans="1:9" x14ac:dyDescent="0.45">
      <c r="A52" s="6">
        <v>45350</v>
      </c>
      <c r="B52" t="s">
        <v>65</v>
      </c>
      <c r="E52" s="30">
        <f>+Balance!F15</f>
        <v>5000000</v>
      </c>
      <c r="G52" t="s">
        <v>66</v>
      </c>
    </row>
    <row r="53" spans="1:9" x14ac:dyDescent="0.45">
      <c r="A53" s="6">
        <v>45350</v>
      </c>
      <c r="B53" t="s">
        <v>67</v>
      </c>
      <c r="E53" s="30">
        <f>+Balance!F16</f>
        <v>5000000</v>
      </c>
    </row>
    <row r="55" spans="1:9" x14ac:dyDescent="0.45">
      <c r="B55" t="s">
        <v>255</v>
      </c>
      <c r="G55" s="4"/>
    </row>
    <row r="56" spans="1:9" x14ac:dyDescent="0.45">
      <c r="G56" s="4"/>
      <c r="I56" s="4"/>
    </row>
    <row r="57" spans="1:9" x14ac:dyDescent="0.45">
      <c r="B57" t="s">
        <v>68</v>
      </c>
      <c r="E57" s="30">
        <f>+Balance!G17</f>
        <v>3528750</v>
      </c>
    </row>
    <row r="58" spans="1:9" x14ac:dyDescent="0.45">
      <c r="B58" t="s">
        <v>69</v>
      </c>
      <c r="E58" s="30">
        <f>+Balance!G18</f>
        <v>3000000</v>
      </c>
    </row>
    <row r="59" spans="1:9" x14ac:dyDescent="0.45">
      <c r="B59" t="s">
        <v>70</v>
      </c>
      <c r="E59" s="30">
        <f>+Balance!G19</f>
        <v>916667</v>
      </c>
    </row>
    <row r="60" spans="1:9" x14ac:dyDescent="0.45">
      <c r="B60" t="s">
        <v>71</v>
      </c>
      <c r="E60" s="30">
        <f>+Balance!G20</f>
        <v>916667</v>
      </c>
    </row>
    <row r="63" spans="1:9" x14ac:dyDescent="0.45">
      <c r="B63" t="s">
        <v>72</v>
      </c>
    </row>
    <row r="65" spans="1:9" x14ac:dyDescent="0.45">
      <c r="B65" t="s">
        <v>197</v>
      </c>
      <c r="E65" s="30">
        <f>+Balance!G31</f>
        <v>10740125</v>
      </c>
    </row>
    <row r="68" spans="1:9" x14ac:dyDescent="0.45">
      <c r="A68" s="4">
        <v>5</v>
      </c>
      <c r="B68" s="4" t="s">
        <v>73</v>
      </c>
    </row>
    <row r="70" spans="1:9" x14ac:dyDescent="0.45">
      <c r="A70" s="6">
        <v>45382</v>
      </c>
      <c r="B70" t="s">
        <v>198</v>
      </c>
      <c r="I70" s="30">
        <v>10000000</v>
      </c>
    </row>
    <row r="72" spans="1:9" x14ac:dyDescent="0.45">
      <c r="A72" s="6">
        <v>45657</v>
      </c>
      <c r="B72" t="s">
        <v>74</v>
      </c>
      <c r="E72" s="30">
        <f>+Balance!I44</f>
        <v>2000000</v>
      </c>
    </row>
    <row r="73" spans="1:9" x14ac:dyDescent="0.45">
      <c r="A73" s="6"/>
      <c r="E73" s="32"/>
    </row>
    <row r="74" spans="1:9" x14ac:dyDescent="0.45">
      <c r="A74" s="6">
        <v>45657</v>
      </c>
      <c r="B74" t="s">
        <v>75</v>
      </c>
      <c r="E74" s="30">
        <v>1000000</v>
      </c>
    </row>
    <row r="75" spans="1:9" x14ac:dyDescent="0.45">
      <c r="B75" t="s">
        <v>76</v>
      </c>
      <c r="E75" s="30">
        <f>+E74*0.369863</f>
        <v>369863</v>
      </c>
    </row>
    <row r="79" spans="1:9" x14ac:dyDescent="0.45">
      <c r="A79" s="4">
        <v>6</v>
      </c>
      <c r="B79" s="4" t="s">
        <v>77</v>
      </c>
    </row>
    <row r="81" spans="1:9" x14ac:dyDescent="0.45">
      <c r="A81" s="6">
        <v>45350</v>
      </c>
      <c r="B81" t="s">
        <v>78</v>
      </c>
      <c r="E81" s="30">
        <f>+Balance!F21</f>
        <v>6000000</v>
      </c>
    </row>
    <row r="83" spans="1:9" x14ac:dyDescent="0.45">
      <c r="B83" t="s">
        <v>79</v>
      </c>
      <c r="E83" s="30">
        <f>+Balance!B38</f>
        <v>1100000</v>
      </c>
    </row>
    <row r="87" spans="1:9" x14ac:dyDescent="0.45">
      <c r="A87" s="4">
        <v>7</v>
      </c>
      <c r="B87" s="4" t="s">
        <v>80</v>
      </c>
      <c r="D87" s="4" t="s">
        <v>240</v>
      </c>
    </row>
    <row r="89" spans="1:9" x14ac:dyDescent="0.45">
      <c r="A89" s="6">
        <v>45657</v>
      </c>
      <c r="B89" t="s">
        <v>81</v>
      </c>
      <c r="E89" s="30">
        <f>+Balance!G8</f>
        <v>20000000</v>
      </c>
    </row>
    <row r="91" spans="1:9" x14ac:dyDescent="0.45">
      <c r="B91" s="4" t="s">
        <v>82</v>
      </c>
    </row>
    <row r="95" spans="1:9" x14ac:dyDescent="0.45">
      <c r="A95" s="4">
        <v>8</v>
      </c>
      <c r="B95" s="4" t="s">
        <v>83</v>
      </c>
    </row>
    <row r="96" spans="1:9" x14ac:dyDescent="0.45">
      <c r="I96" t="s">
        <v>242</v>
      </c>
    </row>
    <row r="97" spans="1:9" x14ac:dyDescent="0.45">
      <c r="A97" s="6">
        <v>45412</v>
      </c>
      <c r="B97" t="s">
        <v>84</v>
      </c>
      <c r="E97" s="33">
        <v>19770</v>
      </c>
      <c r="F97">
        <f>+'CM 2024'!M7</f>
        <v>3</v>
      </c>
      <c r="G97" s="24">
        <f>+E97*F97%</f>
        <v>593.1</v>
      </c>
      <c r="H97" s="9">
        <f>+E97+G97</f>
        <v>20363.099999999999</v>
      </c>
      <c r="I97" s="145" t="s">
        <v>241</v>
      </c>
    </row>
    <row r="98" spans="1:9" x14ac:dyDescent="0.45">
      <c r="A98" s="6">
        <v>45412</v>
      </c>
      <c r="B98" t="s">
        <v>85</v>
      </c>
      <c r="E98" s="33">
        <v>100000</v>
      </c>
      <c r="F98">
        <f>+'CM 2024'!M7</f>
        <v>3</v>
      </c>
      <c r="G98" s="24">
        <f>+E98*F98%</f>
        <v>3000</v>
      </c>
      <c r="H98" s="9">
        <f t="shared" ref="H98:H99" si="0">+E98+G98</f>
        <v>103000</v>
      </c>
      <c r="I98" s="145" t="s">
        <v>243</v>
      </c>
    </row>
    <row r="99" spans="1:9" x14ac:dyDescent="0.45">
      <c r="A99" s="6">
        <v>45382</v>
      </c>
      <c r="B99" t="s">
        <v>86</v>
      </c>
      <c r="E99" s="33">
        <v>200000</v>
      </c>
      <c r="F99">
        <f>+'CM 2024'!M6</f>
        <v>3.4</v>
      </c>
      <c r="G99" s="24">
        <f>+E99*F99%</f>
        <v>6800.0000000000009</v>
      </c>
      <c r="H99" s="9">
        <f t="shared" si="0"/>
        <v>206800</v>
      </c>
      <c r="I99" s="145" t="s">
        <v>244</v>
      </c>
    </row>
    <row r="101" spans="1:9" x14ac:dyDescent="0.45">
      <c r="A101" s="6">
        <v>45636</v>
      </c>
      <c r="B101" t="s">
        <v>87</v>
      </c>
      <c r="E101" s="33">
        <f>+Balance!F11</f>
        <v>10000000</v>
      </c>
    </row>
    <row r="102" spans="1:9" x14ac:dyDescent="0.45">
      <c r="A102" s="6">
        <v>45656</v>
      </c>
      <c r="B102" t="s">
        <v>88</v>
      </c>
      <c r="E102" s="33">
        <f>+Balance!B32</f>
        <v>1500000</v>
      </c>
    </row>
    <row r="106" spans="1:9" x14ac:dyDescent="0.45">
      <c r="A106" s="4">
        <v>9</v>
      </c>
      <c r="B106" s="4" t="s">
        <v>259</v>
      </c>
    </row>
    <row r="108" spans="1:9" x14ac:dyDescent="0.45">
      <c r="A108" s="6">
        <v>45657</v>
      </c>
      <c r="B108" t="s">
        <v>260</v>
      </c>
      <c r="E108" s="36">
        <v>23386414</v>
      </c>
    </row>
    <row r="109" spans="1:9" x14ac:dyDescent="0.45">
      <c r="A109" s="6">
        <v>45657</v>
      </c>
      <c r="B109" t="s">
        <v>261</v>
      </c>
      <c r="E109" s="36">
        <v>41200</v>
      </c>
    </row>
    <row r="110" spans="1:9" x14ac:dyDescent="0.45">
      <c r="A110" s="6">
        <v>45657</v>
      </c>
      <c r="B110" t="s">
        <v>262</v>
      </c>
      <c r="E110" s="33">
        <v>7083449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717F-77D7-4CEB-A5DA-287A8F8549B6}">
  <dimension ref="A1:E32"/>
  <sheetViews>
    <sheetView workbookViewId="0"/>
  </sheetViews>
  <sheetFormatPr baseColWidth="10" defaultRowHeight="14.25" x14ac:dyDescent="0.45"/>
  <cols>
    <col min="1" max="1" width="54.1328125" bestFit="1" customWidth="1"/>
    <col min="2" max="2" width="15.53125" customWidth="1"/>
    <col min="3" max="3" width="14.86328125" bestFit="1" customWidth="1"/>
  </cols>
  <sheetData>
    <row r="1" spans="1:5" x14ac:dyDescent="0.45">
      <c r="A1" s="238" t="s">
        <v>124</v>
      </c>
    </row>
    <row r="2" spans="1:5" x14ac:dyDescent="0.45">
      <c r="A2" s="238" t="s">
        <v>249</v>
      </c>
    </row>
    <row r="3" spans="1:5" x14ac:dyDescent="0.45">
      <c r="C3" s="271"/>
    </row>
    <row r="4" spans="1:5" x14ac:dyDescent="0.45">
      <c r="A4" t="s">
        <v>125</v>
      </c>
      <c r="C4" s="29">
        <f>+Balance!H47</f>
        <v>55076823</v>
      </c>
    </row>
    <row r="6" spans="1:5" x14ac:dyDescent="0.45">
      <c r="A6" s="4" t="s">
        <v>126</v>
      </c>
    </row>
    <row r="7" spans="1:5" x14ac:dyDescent="0.45">
      <c r="A7" t="s">
        <v>171</v>
      </c>
      <c r="B7" s="272">
        <f>+'Ejercicio Clase'!E89</f>
        <v>20000000</v>
      </c>
      <c r="E7" s="273"/>
    </row>
    <row r="8" spans="1:5" x14ac:dyDescent="0.45">
      <c r="A8" t="s">
        <v>263</v>
      </c>
      <c r="B8" s="272">
        <f>+'Ejercicio Clase'!E108+'Ejercicio Clase'!E109</f>
        <v>23427614</v>
      </c>
      <c r="E8" s="273"/>
    </row>
    <row r="9" spans="1:5" x14ac:dyDescent="0.45">
      <c r="A9" t="s">
        <v>172</v>
      </c>
      <c r="B9" s="272">
        <f>+'Ejercicio Clase'!E57+'Ejercicio Clase'!E58+'Ejercicio Clase'!E59+'Ejercicio Clase'!E60</f>
        <v>8362084</v>
      </c>
      <c r="E9" s="273"/>
    </row>
    <row r="10" spans="1:5" x14ac:dyDescent="0.45">
      <c r="A10" t="s">
        <v>173</v>
      </c>
      <c r="B10" s="272">
        <f>+'Auxiliar AF'!E21</f>
        <v>9397562.5</v>
      </c>
      <c r="E10" s="273"/>
    </row>
    <row r="11" spans="1:5" x14ac:dyDescent="0.45">
      <c r="A11" t="s">
        <v>174</v>
      </c>
      <c r="B11" s="272">
        <f>+'Ejercicio Clase'!I70*3.4%</f>
        <v>340000</v>
      </c>
      <c r="E11" s="273"/>
    </row>
    <row r="12" spans="1:5" x14ac:dyDescent="0.45">
      <c r="A12" t="s">
        <v>175</v>
      </c>
      <c r="B12" s="272">
        <f>+'Ejercicio Clase'!H97</f>
        <v>20363.099999999999</v>
      </c>
      <c r="E12" s="273"/>
    </row>
    <row r="13" spans="1:5" x14ac:dyDescent="0.45">
      <c r="A13" t="s">
        <v>176</v>
      </c>
      <c r="B13" s="272">
        <f>+'Ejercicio Clase'!H98</f>
        <v>103000</v>
      </c>
      <c r="E13" s="273"/>
    </row>
    <row r="14" spans="1:5" x14ac:dyDescent="0.45">
      <c r="A14" t="s">
        <v>200</v>
      </c>
      <c r="B14" s="272">
        <f>+'Ejercicio Clase'!H99</f>
        <v>206800</v>
      </c>
      <c r="E14" s="273"/>
    </row>
    <row r="15" spans="1:5" x14ac:dyDescent="0.45">
      <c r="A15" t="s">
        <v>177</v>
      </c>
      <c r="B15" s="272">
        <f>+'Ejercicio Clase'!E83</f>
        <v>1100000</v>
      </c>
      <c r="E15" s="273"/>
    </row>
    <row r="16" spans="1:5" x14ac:dyDescent="0.45">
      <c r="A16" t="s">
        <v>178</v>
      </c>
      <c r="B16" s="272">
        <f>+'Ejercicio Clase'!L41</f>
        <v>50000</v>
      </c>
      <c r="E16" s="273"/>
    </row>
    <row r="17" spans="1:5" x14ac:dyDescent="0.45">
      <c r="C17" s="274">
        <f>SUM(B7:B16)</f>
        <v>63007423.600000001</v>
      </c>
    </row>
    <row r="19" spans="1:5" x14ac:dyDescent="0.45">
      <c r="A19" s="4" t="s">
        <v>128</v>
      </c>
    </row>
    <row r="20" spans="1:5" x14ac:dyDescent="0.45">
      <c r="A20" t="s">
        <v>179</v>
      </c>
      <c r="B20" s="272">
        <f>RRE!C42</f>
        <v>-9400000</v>
      </c>
      <c r="E20" s="273"/>
    </row>
    <row r="21" spans="1:5" x14ac:dyDescent="0.45">
      <c r="A21" t="s">
        <v>180</v>
      </c>
      <c r="B21" s="272">
        <f>-'Auxiliar AF'!H21</f>
        <v>-6674649.2539682537</v>
      </c>
      <c r="E21" s="273"/>
    </row>
    <row r="22" spans="1:5" x14ac:dyDescent="0.45">
      <c r="A22" t="s">
        <v>651</v>
      </c>
      <c r="B22" s="272">
        <f>-'Ejercicio Clase'!E72</f>
        <v>-2000000</v>
      </c>
      <c r="E22" s="273"/>
    </row>
    <row r="23" spans="1:5" x14ac:dyDescent="0.45">
      <c r="A23" t="s">
        <v>264</v>
      </c>
      <c r="B23" s="272">
        <v>-7083449</v>
      </c>
      <c r="E23" s="273"/>
    </row>
    <row r="24" spans="1:5" x14ac:dyDescent="0.45">
      <c r="A24" t="s">
        <v>176</v>
      </c>
      <c r="B24" s="272">
        <f>-B13</f>
        <v>-103000</v>
      </c>
      <c r="D24" s="275"/>
      <c r="E24" s="273"/>
    </row>
    <row r="25" spans="1:5" x14ac:dyDescent="0.45">
      <c r="A25" t="s">
        <v>200</v>
      </c>
      <c r="B25" s="272">
        <f>-B14</f>
        <v>-206800</v>
      </c>
      <c r="E25" s="273"/>
    </row>
    <row r="26" spans="1:5" x14ac:dyDescent="0.45">
      <c r="A26" t="s">
        <v>182</v>
      </c>
      <c r="B26" s="272">
        <f>-'Ejercicio Clase'!E81</f>
        <v>-6000000</v>
      </c>
      <c r="E26" s="273"/>
    </row>
    <row r="27" spans="1:5" x14ac:dyDescent="0.45">
      <c r="C27" s="274">
        <f>SUM(B20:B26)</f>
        <v>-31467898.253968254</v>
      </c>
    </row>
    <row r="29" spans="1:5" x14ac:dyDescent="0.45">
      <c r="A29" s="13" t="s">
        <v>129</v>
      </c>
      <c r="B29" s="14"/>
      <c r="C29" s="276">
        <f>+C4+C17+C27</f>
        <v>86616348.34603174</v>
      </c>
      <c r="D29" s="24"/>
    </row>
    <row r="30" spans="1:5" x14ac:dyDescent="0.45">
      <c r="C30" s="24"/>
    </row>
    <row r="31" spans="1:5" x14ac:dyDescent="0.45">
      <c r="C31" s="277"/>
    </row>
    <row r="32" spans="1:5" x14ac:dyDescent="0.45">
      <c r="A32" s="4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5C50A-F893-4B7A-8158-5B3201547286}">
  <dimension ref="A1:C37"/>
  <sheetViews>
    <sheetView workbookViewId="0"/>
  </sheetViews>
  <sheetFormatPr baseColWidth="10" defaultRowHeight="14.25" x14ac:dyDescent="0.45"/>
  <cols>
    <col min="1" max="1" width="48.86328125" bestFit="1" customWidth="1"/>
    <col min="2" max="3" width="17" customWidth="1"/>
  </cols>
  <sheetData>
    <row r="1" spans="1:3" x14ac:dyDescent="0.45">
      <c r="A1" s="238" t="s">
        <v>652</v>
      </c>
      <c r="B1" s="239"/>
      <c r="C1" s="19"/>
    </row>
    <row r="2" spans="1:3" x14ac:dyDescent="0.45">
      <c r="A2" s="238" t="s">
        <v>252</v>
      </c>
      <c r="B2" s="239"/>
      <c r="C2" s="19"/>
    </row>
    <row r="3" spans="1:3" x14ac:dyDescent="0.45">
      <c r="A3" s="239"/>
      <c r="B3" s="239"/>
      <c r="C3" s="19"/>
    </row>
    <row r="4" spans="1:3" x14ac:dyDescent="0.45">
      <c r="A4" s="239"/>
      <c r="B4" s="239"/>
      <c r="C4" s="19"/>
    </row>
    <row r="5" spans="1:3" x14ac:dyDescent="0.45">
      <c r="A5" s="240" t="s">
        <v>131</v>
      </c>
      <c r="B5" s="240"/>
      <c r="C5" s="20">
        <f>+Balance!F46</f>
        <v>536971044</v>
      </c>
    </row>
    <row r="6" spans="1:3" x14ac:dyDescent="0.45">
      <c r="A6" s="239"/>
      <c r="B6" s="239"/>
      <c r="C6" s="19"/>
    </row>
    <row r="7" spans="1:3" x14ac:dyDescent="0.45">
      <c r="A7" s="240" t="s">
        <v>132</v>
      </c>
      <c r="B7" s="241"/>
      <c r="C7" s="19"/>
    </row>
    <row r="8" spans="1:3" x14ac:dyDescent="0.45">
      <c r="A8" s="241" t="s">
        <v>183</v>
      </c>
      <c r="B8" s="242">
        <f>+'Auxiliar AF'!I21</f>
        <v>204160413.24603173</v>
      </c>
      <c r="C8" s="19"/>
    </row>
    <row r="9" spans="1:3" x14ac:dyDescent="0.45">
      <c r="A9" s="241" t="s">
        <v>184</v>
      </c>
      <c r="B9" s="242">
        <f>+'Ejercicio Clase'!I70+RLI!B11</f>
        <v>10340000</v>
      </c>
      <c r="C9" s="19"/>
    </row>
    <row r="10" spans="1:3" x14ac:dyDescent="0.45">
      <c r="A10" s="239" t="s">
        <v>185</v>
      </c>
      <c r="B10" s="243">
        <f>+'Ejercicio Clase'!J44+RLI!B16</f>
        <v>13650000</v>
      </c>
    </row>
    <row r="11" spans="1:3" x14ac:dyDescent="0.45">
      <c r="A11" s="239"/>
      <c r="B11" s="19"/>
      <c r="C11" s="20">
        <f>+SUM(B8:B10)</f>
        <v>228150413.24603173</v>
      </c>
    </row>
    <row r="12" spans="1:3" x14ac:dyDescent="0.45">
      <c r="A12" s="239"/>
      <c r="B12" s="19"/>
      <c r="C12" s="20"/>
    </row>
    <row r="13" spans="1:3" x14ac:dyDescent="0.45">
      <c r="A13" s="240" t="s">
        <v>133</v>
      </c>
      <c r="B13" s="21"/>
      <c r="C13" s="19"/>
    </row>
    <row r="14" spans="1:3" x14ac:dyDescent="0.45">
      <c r="A14" s="241" t="s">
        <v>186</v>
      </c>
      <c r="B14" s="21">
        <f>-Balance!F32</f>
        <v>-1500000</v>
      </c>
      <c r="C14" s="19"/>
    </row>
    <row r="15" spans="1:3" x14ac:dyDescent="0.45">
      <c r="A15" s="241" t="s">
        <v>272</v>
      </c>
      <c r="B15" s="21">
        <f>-Balance!F24</f>
        <v>-5413500</v>
      </c>
      <c r="C15" s="19"/>
    </row>
    <row r="16" spans="1:3" x14ac:dyDescent="0.45">
      <c r="A16" s="241" t="s">
        <v>187</v>
      </c>
      <c r="B16" s="21">
        <f>-Balance!F21</f>
        <v>-6000000</v>
      </c>
      <c r="C16" s="19"/>
    </row>
    <row r="17" spans="1:3" x14ac:dyDescent="0.45">
      <c r="A17" s="241" t="s">
        <v>188</v>
      </c>
      <c r="B17" s="21">
        <f>-Balance!F23</f>
        <v>-11000000</v>
      </c>
      <c r="C17" s="19"/>
    </row>
    <row r="18" spans="1:3" x14ac:dyDescent="0.45">
      <c r="A18" s="241" t="s">
        <v>189</v>
      </c>
      <c r="B18" s="21">
        <f>-Balance!F12-Balance!F13-Balance!F14-Balance!F15-Balance!F16</f>
        <v>-216150000</v>
      </c>
      <c r="C18" s="19"/>
    </row>
    <row r="19" spans="1:3" x14ac:dyDescent="0.45">
      <c r="A19" s="241" t="s">
        <v>190</v>
      </c>
      <c r="B19" s="21">
        <f>-Balance!F9</f>
        <v>-13600000</v>
      </c>
      <c r="C19" s="19"/>
    </row>
    <row r="20" spans="1:3" x14ac:dyDescent="0.45">
      <c r="A20" s="239"/>
      <c r="B20" s="19"/>
      <c r="C20" s="20">
        <f>+SUM(B14:B19)</f>
        <v>-253663500</v>
      </c>
    </row>
    <row r="21" spans="1:3" x14ac:dyDescent="0.45">
      <c r="A21" s="239"/>
      <c r="B21" s="239"/>
      <c r="C21" s="19"/>
    </row>
    <row r="22" spans="1:3" ht="14.65" thickBot="1" x14ac:dyDescent="0.5">
      <c r="A22" s="244" t="s">
        <v>134</v>
      </c>
      <c r="B22" s="244"/>
      <c r="C22" s="245">
        <f>+C5+C11+C20</f>
        <v>511457957.24603176</v>
      </c>
    </row>
    <row r="23" spans="1:3" x14ac:dyDescent="0.45">
      <c r="A23" s="239"/>
      <c r="B23" s="239"/>
      <c r="C23" s="19"/>
    </row>
    <row r="24" spans="1:3" x14ac:dyDescent="0.45">
      <c r="A24" s="240" t="s">
        <v>135</v>
      </c>
      <c r="B24" s="241"/>
      <c r="C24" s="20">
        <f>-Balance!G46</f>
        <v>-481894221</v>
      </c>
    </row>
    <row r="25" spans="1:3" x14ac:dyDescent="0.45">
      <c r="A25" s="240"/>
      <c r="B25" s="241"/>
      <c r="C25" s="20"/>
    </row>
    <row r="26" spans="1:3" x14ac:dyDescent="0.45">
      <c r="A26" s="240" t="s">
        <v>132</v>
      </c>
      <c r="B26" s="239"/>
      <c r="C26" s="19"/>
    </row>
    <row r="27" spans="1:3" x14ac:dyDescent="0.45">
      <c r="A27" s="241" t="s">
        <v>191</v>
      </c>
      <c r="B27" s="21">
        <f>+Balance!G30+Balance!G31</f>
        <v>210740125</v>
      </c>
      <c r="C27" s="22"/>
    </row>
    <row r="28" spans="1:3" x14ac:dyDescent="0.45">
      <c r="A28" s="241" t="s">
        <v>192</v>
      </c>
      <c r="B28" s="21">
        <f>+Balance!G8</f>
        <v>20000000</v>
      </c>
      <c r="C28" s="22"/>
    </row>
    <row r="29" spans="1:3" x14ac:dyDescent="0.45">
      <c r="A29" s="241" t="s">
        <v>273</v>
      </c>
      <c r="B29" s="21">
        <f>Balance!G29</f>
        <v>2302426</v>
      </c>
      <c r="C29" s="22"/>
    </row>
    <row r="30" spans="1:3" x14ac:dyDescent="0.45">
      <c r="A30" s="241" t="s">
        <v>274</v>
      </c>
      <c r="B30" s="21">
        <f>Balance!G28</f>
        <v>23427614</v>
      </c>
      <c r="C30" s="22"/>
    </row>
    <row r="31" spans="1:3" x14ac:dyDescent="0.45">
      <c r="A31" s="241" t="s">
        <v>193</v>
      </c>
      <c r="B31" s="21">
        <f>+Balance!G17+Balance!G18+Balance!G19+Balance!G20</f>
        <v>8362084</v>
      </c>
      <c r="C31" s="22"/>
    </row>
    <row r="32" spans="1:3" x14ac:dyDescent="0.45">
      <c r="A32" s="239" t="s">
        <v>194</v>
      </c>
      <c r="B32" s="19">
        <f>+Balance!G22</f>
        <v>1100000</v>
      </c>
    </row>
    <row r="33" spans="1:3" x14ac:dyDescent="0.45">
      <c r="A33" s="239"/>
      <c r="B33" s="19"/>
      <c r="C33" s="20">
        <f>+SUM(B27:B32)</f>
        <v>265932249</v>
      </c>
    </row>
    <row r="34" spans="1:3" x14ac:dyDescent="0.45">
      <c r="A34" s="239"/>
      <c r="B34" s="239"/>
      <c r="C34" s="19"/>
    </row>
    <row r="35" spans="1:3" x14ac:dyDescent="0.45">
      <c r="A35" s="246" t="s">
        <v>130</v>
      </c>
      <c r="B35" s="246"/>
      <c r="C35" s="247">
        <f>+C22+C24+C33</f>
        <v>295495985.24603176</v>
      </c>
    </row>
    <row r="37" spans="1:3" x14ac:dyDescent="0.45">
      <c r="C37" s="7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4A814-B806-4AD8-A604-D25151DABE9F}">
  <sheetPr>
    <pageSetUpPr fitToPage="1"/>
  </sheetPr>
  <dimension ref="A1:K46"/>
  <sheetViews>
    <sheetView zoomScale="90" zoomScaleNormal="90" workbookViewId="0"/>
  </sheetViews>
  <sheetFormatPr baseColWidth="10" defaultColWidth="14.1328125" defaultRowHeight="15" x14ac:dyDescent="0.4"/>
  <cols>
    <col min="1" max="1" width="40.33203125" style="249" customWidth="1"/>
    <col min="2" max="2" width="6.86328125" style="249" customWidth="1"/>
    <col min="3" max="6" width="21.86328125" style="249" customWidth="1"/>
    <col min="7" max="7" width="1.6640625" style="249" customWidth="1"/>
    <col min="8" max="11" width="21.86328125" style="249" customWidth="1"/>
    <col min="12" max="16384" width="14.1328125" style="249"/>
  </cols>
  <sheetData>
    <row r="1" spans="1:11" x14ac:dyDescent="0.4">
      <c r="A1" s="248" t="s">
        <v>136</v>
      </c>
      <c r="B1" s="248"/>
      <c r="C1" s="248"/>
      <c r="D1" s="248"/>
      <c r="E1" s="248"/>
    </row>
    <row r="2" spans="1:11" x14ac:dyDescent="0.4">
      <c r="A2" s="248" t="s">
        <v>249</v>
      </c>
      <c r="B2" s="248"/>
      <c r="C2" s="248"/>
      <c r="D2" s="248"/>
      <c r="E2" s="248"/>
      <c r="H2" s="250">
        <f>IFERROR(TRUNC(27/73,6),0)</f>
        <v>0.369863</v>
      </c>
      <c r="J2" s="251" t="s">
        <v>137</v>
      </c>
      <c r="K2" s="250">
        <f>IFERROR(TRUNC(I14/K14,6),0)</f>
        <v>0</v>
      </c>
    </row>
    <row r="3" spans="1:11" x14ac:dyDescent="0.4">
      <c r="A3" s="252"/>
      <c r="B3" s="252"/>
      <c r="C3" s="252"/>
      <c r="D3" s="252"/>
      <c r="E3" s="252"/>
    </row>
    <row r="5" spans="1:11" x14ac:dyDescent="0.4">
      <c r="A5" s="253"/>
      <c r="B5" s="253"/>
      <c r="C5" s="254" t="s">
        <v>138</v>
      </c>
      <c r="D5" s="254" t="s">
        <v>139</v>
      </c>
      <c r="E5" s="278" t="s">
        <v>140</v>
      </c>
      <c r="F5" s="278"/>
      <c r="H5" s="278" t="s">
        <v>141</v>
      </c>
      <c r="I5" s="278"/>
      <c r="J5" s="278"/>
      <c r="K5" s="254" t="s">
        <v>142</v>
      </c>
    </row>
    <row r="6" spans="1:11" x14ac:dyDescent="0.4">
      <c r="C6" s="255"/>
      <c r="D6" s="255" t="s">
        <v>143</v>
      </c>
      <c r="E6" s="255" t="s">
        <v>144</v>
      </c>
      <c r="F6" s="255" t="s">
        <v>145</v>
      </c>
      <c r="H6" s="255" t="s">
        <v>146</v>
      </c>
      <c r="I6" s="255" t="s">
        <v>147</v>
      </c>
      <c r="J6" s="255"/>
      <c r="K6" s="255" t="s">
        <v>148</v>
      </c>
    </row>
    <row r="7" spans="1:11" x14ac:dyDescent="0.4">
      <c r="H7" s="255" t="s">
        <v>149</v>
      </c>
      <c r="I7" s="255"/>
      <c r="J7" s="255"/>
      <c r="K7" s="255" t="s">
        <v>150</v>
      </c>
    </row>
    <row r="8" spans="1:11" x14ac:dyDescent="0.4">
      <c r="H8" s="255" t="s">
        <v>151</v>
      </c>
      <c r="I8" s="279" t="s">
        <v>152</v>
      </c>
      <c r="J8" s="279"/>
      <c r="K8" s="255" t="s">
        <v>153</v>
      </c>
    </row>
    <row r="9" spans="1:11" x14ac:dyDescent="0.4">
      <c r="H9" s="255" t="s">
        <v>154</v>
      </c>
      <c r="I9" s="255" t="s">
        <v>155</v>
      </c>
      <c r="J9" s="255" t="s">
        <v>156</v>
      </c>
      <c r="K9" s="255"/>
    </row>
    <row r="10" spans="1:11" x14ac:dyDescent="0.4">
      <c r="H10" s="255"/>
      <c r="I10" s="255" t="s">
        <v>157</v>
      </c>
      <c r="J10" s="255" t="s">
        <v>157</v>
      </c>
      <c r="K10" s="255"/>
    </row>
    <row r="12" spans="1:11" x14ac:dyDescent="0.4">
      <c r="A12" s="256"/>
      <c r="B12" s="256"/>
      <c r="C12" s="257" t="s">
        <v>158</v>
      </c>
      <c r="D12" s="257" t="s">
        <v>158</v>
      </c>
      <c r="E12" s="257" t="s">
        <v>158</v>
      </c>
      <c r="F12" s="257" t="s">
        <v>158</v>
      </c>
      <c r="H12" s="257" t="s">
        <v>158</v>
      </c>
      <c r="I12" s="257" t="s">
        <v>158</v>
      </c>
      <c r="J12" s="257" t="s">
        <v>158</v>
      </c>
      <c r="K12" s="257" t="s">
        <v>158</v>
      </c>
    </row>
    <row r="14" spans="1:11" x14ac:dyDescent="0.4">
      <c r="A14" s="249" t="s">
        <v>159</v>
      </c>
      <c r="C14" s="249">
        <f>+D14</f>
        <v>0</v>
      </c>
      <c r="D14" s="249">
        <v>0</v>
      </c>
      <c r="E14" s="249">
        <v>0</v>
      </c>
      <c r="F14" s="249">
        <v>0</v>
      </c>
      <c r="H14" s="249">
        <v>0</v>
      </c>
      <c r="I14" s="249">
        <v>0</v>
      </c>
      <c r="J14" s="249">
        <v>0</v>
      </c>
      <c r="K14" s="249">
        <v>0</v>
      </c>
    </row>
    <row r="15" spans="1:11" x14ac:dyDescent="0.4">
      <c r="A15" s="249" t="s">
        <v>160</v>
      </c>
      <c r="B15" s="258">
        <v>4.2000000000000003E-2</v>
      </c>
      <c r="C15" s="249">
        <f>+ROUND(C14*$B$15,0)</f>
        <v>0</v>
      </c>
      <c r="D15" s="249">
        <f>+ROUND(D14*$B$15,0)</f>
        <v>0</v>
      </c>
      <c r="E15" s="249">
        <f t="shared" ref="E15:F15" si="0">+ROUND(E14*$B$15,0)</f>
        <v>0</v>
      </c>
      <c r="F15" s="249">
        <f t="shared" si="0"/>
        <v>0</v>
      </c>
      <c r="H15" s="249">
        <f>+ROUND(H14*$B$15,0)</f>
        <v>0</v>
      </c>
      <c r="I15" s="249">
        <f t="shared" ref="I15:K15" si="1">+ROUND(I14*$B$15,0)</f>
        <v>0</v>
      </c>
      <c r="J15" s="249">
        <f t="shared" si="1"/>
        <v>0</v>
      </c>
      <c r="K15" s="249">
        <f t="shared" si="1"/>
        <v>0</v>
      </c>
    </row>
    <row r="16" spans="1:11" x14ac:dyDescent="0.4">
      <c r="A16" s="259" t="s">
        <v>161</v>
      </c>
      <c r="B16" s="259"/>
      <c r="C16" s="260">
        <f>SUM(C14:C15)</f>
        <v>0</v>
      </c>
      <c r="D16" s="260">
        <f t="shared" ref="D16:G16" si="2">SUM(D14:D15)</f>
        <v>0</v>
      </c>
      <c r="E16" s="260">
        <f t="shared" si="2"/>
        <v>0</v>
      </c>
      <c r="F16" s="260">
        <f t="shared" si="2"/>
        <v>0</v>
      </c>
      <c r="G16" s="260">
        <f t="shared" si="2"/>
        <v>0</v>
      </c>
      <c r="H16" s="260">
        <f>SUM(H14:H15)</f>
        <v>0</v>
      </c>
      <c r="I16" s="260">
        <f t="shared" ref="I16:K16" si="3">SUM(I14:I15)</f>
        <v>0</v>
      </c>
      <c r="J16" s="260">
        <f t="shared" si="3"/>
        <v>0</v>
      </c>
      <c r="K16" s="260">
        <f t="shared" si="3"/>
        <v>0</v>
      </c>
    </row>
    <row r="18" spans="1:11" x14ac:dyDescent="0.4">
      <c r="A18" s="249" t="s">
        <v>162</v>
      </c>
    </row>
    <row r="19" spans="1:11" x14ac:dyDescent="0.4">
      <c r="A19" s="249" t="s">
        <v>163</v>
      </c>
      <c r="C19" s="249">
        <f>+D19</f>
        <v>0</v>
      </c>
      <c r="D19" s="249">
        <f>-D16</f>
        <v>0</v>
      </c>
    </row>
    <row r="21" spans="1:11" x14ac:dyDescent="0.4">
      <c r="A21" s="249" t="s">
        <v>164</v>
      </c>
    </row>
    <row r="22" spans="1:11" x14ac:dyDescent="0.4">
      <c r="A22" s="249" t="s">
        <v>167</v>
      </c>
      <c r="C22" s="249">
        <f>+D22</f>
        <v>87595985.246031761</v>
      </c>
      <c r="D22" s="249">
        <f>+C43</f>
        <v>87595985.246031761</v>
      </c>
    </row>
    <row r="23" spans="1:11" x14ac:dyDescent="0.4">
      <c r="A23" s="249" t="s">
        <v>165</v>
      </c>
      <c r="H23" s="249">
        <f>+RLI!C29*27%</f>
        <v>23386414.053428572</v>
      </c>
    </row>
    <row r="24" spans="1:11" x14ac:dyDescent="0.4">
      <c r="A24" s="249" t="s">
        <v>166</v>
      </c>
      <c r="H24" s="249">
        <f>+'Ejercicio Clase'!E75</f>
        <v>369863</v>
      </c>
    </row>
    <row r="26" spans="1:11" x14ac:dyDescent="0.4">
      <c r="A26" s="249" t="s">
        <v>307</v>
      </c>
      <c r="C26" s="249">
        <f>+D26</f>
        <v>-1500000</v>
      </c>
      <c r="D26" s="249">
        <f>-C37</f>
        <v>-1500000</v>
      </c>
      <c r="H26" s="249">
        <f>+D26*H2</f>
        <v>-554794.5</v>
      </c>
    </row>
    <row r="28" spans="1:11" x14ac:dyDescent="0.4">
      <c r="A28" s="249" t="s">
        <v>127</v>
      </c>
      <c r="H28" s="249">
        <f>-RLI!B12*H2</f>
        <v>-7531.5572552999993</v>
      </c>
    </row>
    <row r="30" spans="1:11" x14ac:dyDescent="0.4">
      <c r="A30" s="259" t="s">
        <v>168</v>
      </c>
      <c r="B30" s="259"/>
      <c r="C30" s="260">
        <f>SUM(C16:C29)</f>
        <v>86095985.246031761</v>
      </c>
      <c r="D30" s="260">
        <f>SUM(D16:D29)</f>
        <v>86095985.246031761</v>
      </c>
      <c r="E30" s="260">
        <f>SUM(E16:E29)</f>
        <v>0</v>
      </c>
      <c r="F30" s="260">
        <f>SUM(F16:F29)</f>
        <v>0</v>
      </c>
      <c r="H30" s="260">
        <f>SUM(H16:H29)</f>
        <v>23193950.99617327</v>
      </c>
      <c r="I30" s="260">
        <f>SUM(I16:I29)</f>
        <v>0</v>
      </c>
      <c r="J30" s="260">
        <f>SUM(J16:J29)</f>
        <v>0</v>
      </c>
      <c r="K30" s="260">
        <f>SUM(K16:K29)</f>
        <v>0</v>
      </c>
    </row>
    <row r="33" spans="1:4" x14ac:dyDescent="0.4">
      <c r="A33" s="261" t="s">
        <v>169</v>
      </c>
      <c r="B33" s="261"/>
      <c r="C33" s="262"/>
    </row>
    <row r="34" spans="1:4" x14ac:dyDescent="0.4">
      <c r="A34" s="262"/>
      <c r="B34" s="262"/>
      <c r="C34" s="262"/>
    </row>
    <row r="35" spans="1:4" ht="15.4" x14ac:dyDescent="0.45">
      <c r="A35" s="262" t="s">
        <v>130</v>
      </c>
      <c r="B35" s="262"/>
      <c r="C35" s="263">
        <f>+CPT!C35</f>
        <v>295495985.24603176</v>
      </c>
    </row>
    <row r="36" spans="1:4" ht="15.4" x14ac:dyDescent="0.45">
      <c r="A36" s="262" t="s">
        <v>164</v>
      </c>
      <c r="B36" s="262"/>
      <c r="C36" s="263"/>
    </row>
    <row r="37" spans="1:4" ht="15.4" x14ac:dyDescent="0.45">
      <c r="A37" s="262" t="s">
        <v>235</v>
      </c>
      <c r="B37" s="262"/>
      <c r="C37" s="263">
        <f>-'Prueba del Patrimonio'!C23</f>
        <v>1500000</v>
      </c>
    </row>
    <row r="38" spans="1:4" ht="15.4" x14ac:dyDescent="0.45">
      <c r="A38" s="262" t="s">
        <v>653</v>
      </c>
      <c r="B38" s="262"/>
      <c r="C38" s="263"/>
    </row>
    <row r="39" spans="1:4" x14ac:dyDescent="0.4">
      <c r="A39" s="262" t="s">
        <v>133</v>
      </c>
      <c r="B39" s="262"/>
      <c r="C39" s="262"/>
    </row>
    <row r="40" spans="1:4" ht="15.4" x14ac:dyDescent="0.45">
      <c r="A40" s="262" t="s">
        <v>654</v>
      </c>
      <c r="B40" s="262"/>
      <c r="C40" s="264">
        <v>0</v>
      </c>
    </row>
    <row r="41" spans="1:4" ht="15.4" x14ac:dyDescent="0.45">
      <c r="A41" s="262" t="s">
        <v>195</v>
      </c>
      <c r="B41" s="262"/>
      <c r="C41" s="264">
        <f>-Balance!G30</f>
        <v>-200000000</v>
      </c>
      <c r="D41" s="248"/>
    </row>
    <row r="42" spans="1:4" ht="15.4" x14ac:dyDescent="0.45">
      <c r="A42" s="262" t="s">
        <v>196</v>
      </c>
      <c r="B42" s="262"/>
      <c r="C42" s="264">
        <f>+C41*4.7%</f>
        <v>-9400000</v>
      </c>
      <c r="D42" s="248"/>
    </row>
    <row r="43" spans="1:4" ht="15.4" thickBot="1" x14ac:dyDescent="0.45">
      <c r="A43" s="265" t="s">
        <v>170</v>
      </c>
      <c r="B43" s="265"/>
      <c r="C43" s="265">
        <f>IF((C35+C37+C40+C41+C42)&gt;0,(C35+C37+C40+C41+C42),0)</f>
        <v>87595985.246031761</v>
      </c>
    </row>
    <row r="44" spans="1:4" ht="15.4" thickTop="1" x14ac:dyDescent="0.4">
      <c r="A44" s="262"/>
      <c r="B44" s="262"/>
      <c r="C44" s="262"/>
    </row>
    <row r="45" spans="1:4" x14ac:dyDescent="0.4">
      <c r="A45" s="262"/>
      <c r="B45" s="262"/>
      <c r="C45" s="262"/>
    </row>
    <row r="46" spans="1:4" x14ac:dyDescent="0.4">
      <c r="A46" s="262"/>
      <c r="B46" s="262"/>
    </row>
  </sheetData>
  <mergeCells count="3">
    <mergeCell ref="E5:F5"/>
    <mergeCell ref="H5:J5"/>
    <mergeCell ref="I8:J8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1E005-7866-49C8-AE0E-1FDEF284343F}">
  <dimension ref="A1:K22"/>
  <sheetViews>
    <sheetView workbookViewId="0"/>
  </sheetViews>
  <sheetFormatPr baseColWidth="10" defaultRowHeight="14.25" x14ac:dyDescent="0.45"/>
  <cols>
    <col min="1" max="1" width="20" bestFit="1" customWidth="1"/>
    <col min="2" max="2" width="10.796875" customWidth="1"/>
    <col min="3" max="3" width="12.59765625" bestFit="1" customWidth="1"/>
    <col min="7" max="7" width="12.59765625" bestFit="1" customWidth="1"/>
    <col min="9" max="9" width="12.59765625" bestFit="1" customWidth="1"/>
    <col min="11" max="11" width="11.46484375" bestFit="1" customWidth="1"/>
  </cols>
  <sheetData>
    <row r="1" spans="1:11" x14ac:dyDescent="0.45">
      <c r="A1" s="4" t="s">
        <v>114</v>
      </c>
      <c r="B1" s="4"/>
    </row>
    <row r="3" spans="1:11" x14ac:dyDescent="0.45">
      <c r="A3" s="4" t="s">
        <v>7</v>
      </c>
      <c r="B3" s="4" t="s">
        <v>115</v>
      </c>
      <c r="C3" s="4" t="s">
        <v>116</v>
      </c>
      <c r="F3" s="4" t="s">
        <v>117</v>
      </c>
      <c r="G3" s="4" t="s">
        <v>118</v>
      </c>
      <c r="H3" s="4" t="s">
        <v>119</v>
      </c>
      <c r="I3" s="4" t="s">
        <v>120</v>
      </c>
    </row>
    <row r="4" spans="1:11" x14ac:dyDescent="0.45">
      <c r="A4" t="str">
        <f>+'Ejercicio Clase'!B25</f>
        <v>Terreno</v>
      </c>
      <c r="B4" s="6">
        <f>+'Ejercicio Clase'!A22</f>
        <v>45322</v>
      </c>
      <c r="C4" s="23">
        <f>+'Ejercicio Clase'!E25</f>
        <v>35287500</v>
      </c>
      <c r="F4">
        <v>0</v>
      </c>
      <c r="G4">
        <v>0</v>
      </c>
      <c r="H4">
        <v>0</v>
      </c>
      <c r="I4" s="23">
        <f>+C4-H4</f>
        <v>35287500</v>
      </c>
    </row>
    <row r="5" spans="1:11" x14ac:dyDescent="0.45">
      <c r="A5" t="str">
        <f>+'Ejercicio Clase'!B26</f>
        <v>Construcciones</v>
      </c>
      <c r="B5" s="6">
        <f>+B4</f>
        <v>45322</v>
      </c>
      <c r="C5" s="23">
        <f>+'Ejercicio Clase'!E26</f>
        <v>141150000</v>
      </c>
      <c r="F5">
        <f>40*12</f>
        <v>480</v>
      </c>
      <c r="G5">
        <v>12</v>
      </c>
      <c r="H5" s="24">
        <f>+ROUND(C5/F5*G5,0)</f>
        <v>3528750</v>
      </c>
      <c r="I5" s="23">
        <f>+C5-H5</f>
        <v>137621250</v>
      </c>
    </row>
    <row r="6" spans="1:11" x14ac:dyDescent="0.45">
      <c r="A6" t="str">
        <f>+'Ejercicio Clase'!B51</f>
        <v>Camioneta nueva</v>
      </c>
      <c r="B6" s="6">
        <f>+'Ejercicio Clase'!A51</f>
        <v>45322</v>
      </c>
      <c r="C6" s="23">
        <f>+'Ejercicio Clase'!E51</f>
        <v>15000000</v>
      </c>
      <c r="F6">
        <f>5*12</f>
        <v>60</v>
      </c>
      <c r="G6">
        <v>12</v>
      </c>
      <c r="H6" s="24">
        <f>+ROUND(C6/F6*G6,0)</f>
        <v>3000000</v>
      </c>
      <c r="I6" s="23">
        <f>+C6-H6</f>
        <v>12000000</v>
      </c>
    </row>
    <row r="7" spans="1:11" x14ac:dyDescent="0.45">
      <c r="A7" t="str">
        <f>+'Ejercicio Clase'!B52</f>
        <v>Muebles</v>
      </c>
      <c r="B7" s="6">
        <f>+'Ejercicio Clase'!A52</f>
        <v>45350</v>
      </c>
      <c r="C7" s="23">
        <f>+'Ejercicio Clase'!E52</f>
        <v>5000000</v>
      </c>
      <c r="F7">
        <f>5*12</f>
        <v>60</v>
      </c>
      <c r="G7">
        <v>11</v>
      </c>
      <c r="H7" s="24">
        <f>+ROUND(C7/F7*G7,0)</f>
        <v>916667</v>
      </c>
      <c r="I7" s="23">
        <f>+C7-H7</f>
        <v>4083333</v>
      </c>
    </row>
    <row r="8" spans="1:11" x14ac:dyDescent="0.45">
      <c r="A8" t="str">
        <f>+'Ejercicio Clase'!B53</f>
        <v>Equipos de computación</v>
      </c>
      <c r="B8" s="6">
        <f>+'Ejercicio Clase'!A53</f>
        <v>45350</v>
      </c>
      <c r="C8" s="23">
        <f>+'Ejercicio Clase'!E53</f>
        <v>5000000</v>
      </c>
      <c r="F8">
        <f>5*12</f>
        <v>60</v>
      </c>
      <c r="G8">
        <v>11</v>
      </c>
      <c r="H8" s="24">
        <f>+ROUND(C8/F8*G8,0)</f>
        <v>916667</v>
      </c>
      <c r="I8" s="23">
        <f>+C8-H8</f>
        <v>4083333</v>
      </c>
    </row>
    <row r="9" spans="1:11" x14ac:dyDescent="0.45">
      <c r="C9" s="25">
        <f>SUM(C4:C8)</f>
        <v>201437500</v>
      </c>
      <c r="H9" s="26">
        <f>SUM(H4:H8)</f>
        <v>8362084</v>
      </c>
      <c r="I9" s="26">
        <f>SUM(I4:I8)</f>
        <v>193075416</v>
      </c>
    </row>
    <row r="10" spans="1:11" x14ac:dyDescent="0.45">
      <c r="C10" s="25"/>
      <c r="F10" s="26"/>
      <c r="G10" s="26"/>
    </row>
    <row r="11" spans="1:11" x14ac:dyDescent="0.45">
      <c r="C11" s="25"/>
      <c r="F11" s="26"/>
      <c r="G11" s="26"/>
    </row>
    <row r="13" spans="1:11" x14ac:dyDescent="0.45">
      <c r="A13" s="4" t="s">
        <v>121</v>
      </c>
      <c r="F13" s="4" t="s">
        <v>238</v>
      </c>
    </row>
    <row r="15" spans="1:11" x14ac:dyDescent="0.45">
      <c r="A15" s="4" t="s">
        <v>7</v>
      </c>
      <c r="B15" s="4" t="s">
        <v>115</v>
      </c>
      <c r="C15" s="4" t="s">
        <v>116</v>
      </c>
      <c r="D15" s="4" t="s">
        <v>122</v>
      </c>
      <c r="E15" s="4" t="s">
        <v>123</v>
      </c>
      <c r="F15" s="4" t="s">
        <v>117</v>
      </c>
      <c r="G15" s="4" t="s">
        <v>118</v>
      </c>
      <c r="H15" s="4" t="s">
        <v>119</v>
      </c>
      <c r="I15" s="4" t="s">
        <v>120</v>
      </c>
    </row>
    <row r="16" spans="1:11" x14ac:dyDescent="0.45">
      <c r="A16" t="str">
        <f t="shared" ref="A16:C20" si="0">+A4</f>
        <v>Terreno</v>
      </c>
      <c r="B16" s="6">
        <f t="shared" si="0"/>
        <v>45322</v>
      </c>
      <c r="C16" s="23">
        <f t="shared" si="0"/>
        <v>35287500</v>
      </c>
      <c r="D16">
        <f>+'CM 2024'!M4</f>
        <v>4.7</v>
      </c>
      <c r="E16" s="24">
        <f>+C16*D16%</f>
        <v>1658512.5</v>
      </c>
      <c r="F16">
        <v>0</v>
      </c>
      <c r="G16">
        <v>0</v>
      </c>
      <c r="H16" s="9">
        <v>0</v>
      </c>
      <c r="I16" s="27">
        <f>+C16+E16-H16</f>
        <v>36946012.5</v>
      </c>
      <c r="K16" s="9">
        <f>+C16+E16</f>
        <v>36946012.5</v>
      </c>
    </row>
    <row r="17" spans="1:11" x14ac:dyDescent="0.45">
      <c r="A17" t="str">
        <f t="shared" si="0"/>
        <v>Construcciones</v>
      </c>
      <c r="B17" s="6">
        <f t="shared" si="0"/>
        <v>45322</v>
      </c>
      <c r="C17" s="23">
        <f t="shared" si="0"/>
        <v>141150000</v>
      </c>
      <c r="D17">
        <f>+'CM 2024'!M4</f>
        <v>4.7</v>
      </c>
      <c r="E17" s="24">
        <f t="shared" ref="E17:E20" si="1">+C17*D17%</f>
        <v>6634050</v>
      </c>
      <c r="F17">
        <f>50*12</f>
        <v>600</v>
      </c>
      <c r="G17">
        <v>12</v>
      </c>
      <c r="H17" s="24">
        <f>+(C17+E17)/F17*G17</f>
        <v>2955681</v>
      </c>
      <c r="I17" s="27">
        <f t="shared" ref="I17:I20" si="2">+C17+E17-H17</f>
        <v>144828369</v>
      </c>
      <c r="K17" s="9">
        <f t="shared" ref="K17:K20" si="3">+C17+E17</f>
        <v>147784050</v>
      </c>
    </row>
    <row r="18" spans="1:11" x14ac:dyDescent="0.45">
      <c r="A18" t="str">
        <f t="shared" si="0"/>
        <v>Camioneta nueva</v>
      </c>
      <c r="B18" s="6">
        <f t="shared" si="0"/>
        <v>45322</v>
      </c>
      <c r="C18" s="23">
        <f t="shared" si="0"/>
        <v>15000000</v>
      </c>
      <c r="D18">
        <f>+'CM 2024'!M4</f>
        <v>4.7</v>
      </c>
      <c r="E18" s="24">
        <f t="shared" si="1"/>
        <v>705000</v>
      </c>
      <c r="F18">
        <f>7*12</f>
        <v>84</v>
      </c>
      <c r="G18">
        <v>12</v>
      </c>
      <c r="H18" s="24">
        <f t="shared" ref="H18:H20" si="4">+(C18+E18)/F18*G18</f>
        <v>2243571.4285714286</v>
      </c>
      <c r="I18" s="27">
        <f t="shared" si="2"/>
        <v>13461428.571428571</v>
      </c>
      <c r="K18" s="9">
        <f t="shared" si="3"/>
        <v>15705000</v>
      </c>
    </row>
    <row r="19" spans="1:11" x14ac:dyDescent="0.45">
      <c r="A19" t="str">
        <f t="shared" si="0"/>
        <v>Muebles</v>
      </c>
      <c r="B19" s="6">
        <f t="shared" si="0"/>
        <v>45350</v>
      </c>
      <c r="C19" s="23">
        <f t="shared" si="0"/>
        <v>5000000</v>
      </c>
      <c r="D19">
        <f>+'CM 2024'!M5</f>
        <v>4</v>
      </c>
      <c r="E19" s="24">
        <f t="shared" si="1"/>
        <v>200000</v>
      </c>
      <c r="F19">
        <f>7*12</f>
        <v>84</v>
      </c>
      <c r="G19">
        <v>11</v>
      </c>
      <c r="H19" s="24">
        <f t="shared" si="4"/>
        <v>680952.38095238095</v>
      </c>
      <c r="I19" s="27">
        <f t="shared" si="2"/>
        <v>4519047.6190476194</v>
      </c>
      <c r="K19" s="9">
        <f t="shared" si="3"/>
        <v>5200000</v>
      </c>
    </row>
    <row r="20" spans="1:11" x14ac:dyDescent="0.45">
      <c r="A20" t="str">
        <f t="shared" si="0"/>
        <v>Equipos de computación</v>
      </c>
      <c r="B20" s="6">
        <f t="shared" si="0"/>
        <v>45350</v>
      </c>
      <c r="C20" s="23">
        <f t="shared" si="0"/>
        <v>5000000</v>
      </c>
      <c r="D20">
        <f>+'CM 2024'!M5</f>
        <v>4</v>
      </c>
      <c r="E20" s="24">
        <f t="shared" si="1"/>
        <v>200000</v>
      </c>
      <c r="F20">
        <f>6*12</f>
        <v>72</v>
      </c>
      <c r="G20">
        <v>11</v>
      </c>
      <c r="H20" s="24">
        <f t="shared" si="4"/>
        <v>794444.44444444438</v>
      </c>
      <c r="I20" s="27">
        <f t="shared" si="2"/>
        <v>4405555.555555556</v>
      </c>
      <c r="K20" s="9">
        <f t="shared" si="3"/>
        <v>5200000</v>
      </c>
    </row>
    <row r="21" spans="1:11" x14ac:dyDescent="0.45">
      <c r="C21" s="25">
        <f>SUM(C16:C20)</f>
        <v>201437500</v>
      </c>
      <c r="E21" s="28">
        <f>SUM(E16:E20)</f>
        <v>9397562.5</v>
      </c>
      <c r="H21" s="28">
        <f>SUM(H16:H20)</f>
        <v>6674649.2539682537</v>
      </c>
      <c r="I21" s="25">
        <f>SUM(I16:I20)</f>
        <v>204160413.24603173</v>
      </c>
    </row>
    <row r="22" spans="1:11" x14ac:dyDescent="0.45">
      <c r="H22" t="s">
        <v>239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A4946-F4FA-4CDF-A60E-D5F33674A829}">
  <dimension ref="A2:M15"/>
  <sheetViews>
    <sheetView workbookViewId="0">
      <selection activeCell="A2" sqref="A2"/>
    </sheetView>
  </sheetViews>
  <sheetFormatPr baseColWidth="10" defaultRowHeight="14.25" x14ac:dyDescent="0.45"/>
  <cols>
    <col min="1" max="1" width="13.46484375" customWidth="1"/>
  </cols>
  <sheetData>
    <row r="2" spans="1:13" x14ac:dyDescent="0.45">
      <c r="B2" s="4" t="s">
        <v>89</v>
      </c>
      <c r="C2" s="4" t="s">
        <v>90</v>
      </c>
      <c r="D2" s="4" t="s">
        <v>91</v>
      </c>
      <c r="E2" s="4" t="s">
        <v>92</v>
      </c>
      <c r="F2" s="4" t="s">
        <v>93</v>
      </c>
      <c r="G2" s="4" t="s">
        <v>94</v>
      </c>
      <c r="H2" s="4" t="s">
        <v>95</v>
      </c>
      <c r="I2" s="4" t="s">
        <v>96</v>
      </c>
      <c r="J2" s="4" t="s">
        <v>97</v>
      </c>
      <c r="K2" s="4" t="s">
        <v>98</v>
      </c>
      <c r="L2" s="4" t="s">
        <v>99</v>
      </c>
      <c r="M2" s="4" t="s">
        <v>100</v>
      </c>
    </row>
    <row r="3" spans="1:13" x14ac:dyDescent="0.45">
      <c r="A3" s="10" t="s">
        <v>101</v>
      </c>
      <c r="B3" s="11">
        <v>-0.5</v>
      </c>
      <c r="C3" s="11">
        <v>0.1</v>
      </c>
      <c r="D3" s="11">
        <v>0.7</v>
      </c>
      <c r="E3" s="11">
        <v>1.1000000000000001</v>
      </c>
      <c r="F3" s="11">
        <v>1.6</v>
      </c>
      <c r="G3" s="11">
        <v>1.9</v>
      </c>
      <c r="H3" s="11">
        <v>1.8</v>
      </c>
      <c r="I3" s="11">
        <v>2.6</v>
      </c>
      <c r="J3" s="11">
        <v>2.8</v>
      </c>
      <c r="K3" s="11">
        <v>2.9</v>
      </c>
      <c r="L3" s="11">
        <v>3.9</v>
      </c>
      <c r="M3" s="11">
        <v>4.2</v>
      </c>
    </row>
    <row r="4" spans="1:13" x14ac:dyDescent="0.45">
      <c r="A4" s="10" t="s">
        <v>102</v>
      </c>
      <c r="B4" s="11"/>
      <c r="C4" s="11">
        <v>0.7</v>
      </c>
      <c r="D4" s="11">
        <v>1.3</v>
      </c>
      <c r="E4" s="11">
        <v>1.6</v>
      </c>
      <c r="F4" s="11">
        <v>2.2000000000000002</v>
      </c>
      <c r="G4" s="11">
        <v>2.5</v>
      </c>
      <c r="H4" s="11">
        <v>2.4</v>
      </c>
      <c r="I4" s="11">
        <v>3.1</v>
      </c>
      <c r="J4" s="11">
        <v>3.4</v>
      </c>
      <c r="K4" s="11">
        <v>3.5</v>
      </c>
      <c r="L4" s="11">
        <v>4.5</v>
      </c>
      <c r="M4" s="11">
        <v>4.7</v>
      </c>
    </row>
    <row r="5" spans="1:13" x14ac:dyDescent="0.45">
      <c r="A5" s="10" t="s">
        <v>103</v>
      </c>
      <c r="B5" s="11"/>
      <c r="C5" s="11"/>
      <c r="D5" s="11">
        <v>0.6</v>
      </c>
      <c r="E5" s="11">
        <v>1</v>
      </c>
      <c r="F5" s="11">
        <v>1.5</v>
      </c>
      <c r="G5" s="11">
        <v>1.8</v>
      </c>
      <c r="H5" s="11">
        <v>1.7</v>
      </c>
      <c r="I5" s="11">
        <v>2.4</v>
      </c>
      <c r="J5" s="11">
        <v>2.7</v>
      </c>
      <c r="K5" s="11">
        <v>2.8</v>
      </c>
      <c r="L5" s="11">
        <v>3.8</v>
      </c>
      <c r="M5" s="11">
        <v>4</v>
      </c>
    </row>
    <row r="6" spans="1:13" x14ac:dyDescent="0.45">
      <c r="A6" s="10" t="s">
        <v>104</v>
      </c>
      <c r="B6" s="11"/>
      <c r="C6" s="11"/>
      <c r="D6" s="11"/>
      <c r="E6" s="11">
        <v>0.4</v>
      </c>
      <c r="F6" s="11">
        <v>0.9</v>
      </c>
      <c r="G6" s="11">
        <v>1.2</v>
      </c>
      <c r="H6" s="11">
        <v>1.1000000000000001</v>
      </c>
      <c r="I6" s="11">
        <v>1.8</v>
      </c>
      <c r="J6" s="11">
        <v>2.1</v>
      </c>
      <c r="K6" s="11">
        <v>2.2000000000000002</v>
      </c>
      <c r="L6" s="11">
        <v>3.2</v>
      </c>
      <c r="M6" s="11">
        <v>3.4</v>
      </c>
    </row>
    <row r="7" spans="1:13" x14ac:dyDescent="0.45">
      <c r="A7" s="10" t="s">
        <v>105</v>
      </c>
      <c r="B7" s="11"/>
      <c r="C7" s="11"/>
      <c r="D7" s="11"/>
      <c r="E7" s="11"/>
      <c r="F7" s="11">
        <v>0.5</v>
      </c>
      <c r="G7" s="11">
        <v>0.8</v>
      </c>
      <c r="H7" s="11">
        <v>0.7</v>
      </c>
      <c r="I7" s="11">
        <v>1.5</v>
      </c>
      <c r="J7" s="11">
        <v>1.7</v>
      </c>
      <c r="K7" s="11">
        <v>1.8</v>
      </c>
      <c r="L7" s="11">
        <v>2.8</v>
      </c>
      <c r="M7" s="11">
        <v>3</v>
      </c>
    </row>
    <row r="8" spans="1:13" x14ac:dyDescent="0.45">
      <c r="A8" s="10" t="s">
        <v>106</v>
      </c>
      <c r="B8" s="11"/>
      <c r="C8" s="11"/>
      <c r="D8" s="11"/>
      <c r="E8" s="11"/>
      <c r="F8" s="11"/>
      <c r="G8" s="11">
        <v>0.3</v>
      </c>
      <c r="H8" s="11">
        <v>0.2</v>
      </c>
      <c r="I8" s="11">
        <v>0.9</v>
      </c>
      <c r="J8" s="11">
        <v>1.2</v>
      </c>
      <c r="K8" s="11">
        <v>1.3</v>
      </c>
      <c r="L8" s="11">
        <v>2.2000000000000002</v>
      </c>
      <c r="M8" s="11">
        <v>2.5</v>
      </c>
    </row>
    <row r="9" spans="1:13" x14ac:dyDescent="0.45">
      <c r="A9" s="10" t="s">
        <v>107</v>
      </c>
      <c r="B9" s="11"/>
      <c r="C9" s="11"/>
      <c r="D9" s="11"/>
      <c r="E9" s="11"/>
      <c r="F9" s="11"/>
      <c r="G9" s="11"/>
      <c r="H9" s="11">
        <v>-0.1</v>
      </c>
      <c r="I9" s="11">
        <v>0.6</v>
      </c>
      <c r="J9" s="11">
        <v>0.9</v>
      </c>
      <c r="K9" s="11">
        <v>1</v>
      </c>
      <c r="L9" s="11">
        <v>2</v>
      </c>
      <c r="M9" s="11">
        <v>2.2000000000000002</v>
      </c>
    </row>
    <row r="10" spans="1:13" x14ac:dyDescent="0.45">
      <c r="A10" s="10" t="s">
        <v>108</v>
      </c>
      <c r="B10" s="11"/>
      <c r="C10" s="11"/>
      <c r="D10" s="11"/>
      <c r="E10" s="11"/>
      <c r="F10" s="11"/>
      <c r="G10" s="11"/>
      <c r="H10" s="11"/>
      <c r="I10" s="11">
        <v>0.7</v>
      </c>
      <c r="J10" s="11">
        <v>1</v>
      </c>
      <c r="K10" s="11">
        <v>1.1000000000000001</v>
      </c>
      <c r="L10" s="11">
        <v>2.1</v>
      </c>
      <c r="M10" s="11">
        <v>2.2999999999999998</v>
      </c>
    </row>
    <row r="11" spans="1:13" x14ac:dyDescent="0.45">
      <c r="A11" s="10" t="s">
        <v>109</v>
      </c>
      <c r="B11" s="11"/>
      <c r="C11" s="11"/>
      <c r="D11" s="11"/>
      <c r="E11" s="11"/>
      <c r="F11" s="11"/>
      <c r="G11" s="11"/>
      <c r="H11" s="11"/>
      <c r="I11" s="11"/>
      <c r="J11" s="11">
        <v>0.2</v>
      </c>
      <c r="K11" s="11">
        <v>0.3</v>
      </c>
      <c r="L11" s="11">
        <v>1.3</v>
      </c>
      <c r="M11" s="11">
        <v>1.6</v>
      </c>
    </row>
    <row r="12" spans="1:13" x14ac:dyDescent="0.45">
      <c r="A12" s="10" t="s">
        <v>110</v>
      </c>
      <c r="B12" s="11"/>
      <c r="C12" s="11"/>
      <c r="D12" s="11"/>
      <c r="E12" s="11"/>
      <c r="F12" s="11"/>
      <c r="G12" s="11"/>
      <c r="H12" s="11"/>
      <c r="I12" s="11"/>
      <c r="J12" s="11"/>
      <c r="K12" s="11">
        <v>0.1</v>
      </c>
      <c r="L12" s="11">
        <v>1.1000000000000001</v>
      </c>
      <c r="M12" s="11">
        <v>1.3</v>
      </c>
    </row>
    <row r="13" spans="1:13" x14ac:dyDescent="0.45">
      <c r="A13" s="10" t="s">
        <v>111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>
        <v>1</v>
      </c>
      <c r="M13" s="11">
        <v>1.2</v>
      </c>
    </row>
    <row r="14" spans="1:13" x14ac:dyDescent="0.45">
      <c r="A14" s="10" t="s">
        <v>112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>
        <v>0.3</v>
      </c>
    </row>
    <row r="15" spans="1:13" x14ac:dyDescent="0.45">
      <c r="A15" s="10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A0CEF-D98E-4768-A11F-0D95459357E3}">
  <sheetPr>
    <pageSetUpPr fitToPage="1"/>
  </sheetPr>
  <dimension ref="A1:F43"/>
  <sheetViews>
    <sheetView view="pageBreakPreview" zoomScale="85" zoomScaleNormal="100" zoomScaleSheetLayoutView="85" workbookViewId="0"/>
  </sheetViews>
  <sheetFormatPr baseColWidth="10" defaultColWidth="11.3984375" defaultRowHeight="14.25" x14ac:dyDescent="0.45"/>
  <cols>
    <col min="1" max="1" width="63.59765625" customWidth="1"/>
    <col min="2" max="2" width="17.73046875" customWidth="1"/>
    <col min="3" max="3" width="25.59765625" customWidth="1"/>
    <col min="5" max="5" width="13.73046875" bestFit="1" customWidth="1"/>
    <col min="6" max="6" width="21.1328125" customWidth="1"/>
  </cols>
  <sheetData>
    <row r="1" spans="1:6" x14ac:dyDescent="0.45">
      <c r="A1" s="4" t="s">
        <v>250</v>
      </c>
      <c r="B1" s="4"/>
    </row>
    <row r="2" spans="1:6" x14ac:dyDescent="0.45">
      <c r="A2" s="4" t="s">
        <v>251</v>
      </c>
      <c r="B2" s="4"/>
    </row>
    <row r="3" spans="1:6" x14ac:dyDescent="0.45">
      <c r="B3" s="4"/>
      <c r="C3" s="4"/>
      <c r="E3" t="s">
        <v>228</v>
      </c>
      <c r="F3">
        <v>0</v>
      </c>
    </row>
    <row r="4" spans="1:6" x14ac:dyDescent="0.45">
      <c r="A4" s="4"/>
      <c r="B4" s="4"/>
      <c r="E4" t="s">
        <v>229</v>
      </c>
      <c r="F4" s="7">
        <f>+C34</f>
        <v>86616348.34603174</v>
      </c>
    </row>
    <row r="5" spans="1:6" x14ac:dyDescent="0.45">
      <c r="E5" t="s">
        <v>230</v>
      </c>
      <c r="F5" s="7">
        <f>+F3+F4</f>
        <v>86616348.34603174</v>
      </c>
    </row>
    <row r="6" spans="1:6" x14ac:dyDescent="0.45">
      <c r="A6" s="15" t="s">
        <v>201</v>
      </c>
      <c r="B6" s="15" t="s">
        <v>202</v>
      </c>
      <c r="C6" s="266" t="s">
        <v>158</v>
      </c>
      <c r="F6" s="7">
        <f>-C39</f>
        <v>-295495985</v>
      </c>
    </row>
    <row r="7" spans="1:6" x14ac:dyDescent="0.45">
      <c r="E7" t="s">
        <v>227</v>
      </c>
      <c r="F7" s="7">
        <f>+F5+F6</f>
        <v>-208879636.65396827</v>
      </c>
    </row>
    <row r="8" spans="1:6" x14ac:dyDescent="0.45">
      <c r="A8" s="267" t="s">
        <v>203</v>
      </c>
      <c r="B8" s="267">
        <f>IF(C8&gt;0,1145,1146)</f>
        <v>1146</v>
      </c>
      <c r="C8" s="16">
        <v>0</v>
      </c>
    </row>
    <row r="9" spans="1:6" x14ac:dyDescent="0.45">
      <c r="A9" s="267" t="s">
        <v>204</v>
      </c>
      <c r="B9" s="267">
        <v>1177</v>
      </c>
      <c r="C9" s="16">
        <v>0</v>
      </c>
      <c r="E9" t="s">
        <v>231</v>
      </c>
      <c r="F9" s="7">
        <f>+C11+C12</f>
        <v>209400000</v>
      </c>
    </row>
    <row r="10" spans="1:6" x14ac:dyDescent="0.45">
      <c r="A10" s="267"/>
      <c r="B10" s="267"/>
      <c r="C10" s="16"/>
      <c r="E10" t="s">
        <v>232</v>
      </c>
      <c r="F10" s="7">
        <f>+C21</f>
        <v>-20363.099999999999</v>
      </c>
    </row>
    <row r="11" spans="1:6" x14ac:dyDescent="0.45">
      <c r="A11" s="267" t="s">
        <v>205</v>
      </c>
      <c r="B11" s="267">
        <v>893</v>
      </c>
      <c r="C11" s="16">
        <f>+'Ejercicio Clase'!E14</f>
        <v>200000000</v>
      </c>
      <c r="E11" t="s">
        <v>233</v>
      </c>
      <c r="F11" s="7">
        <f>+C23</f>
        <v>-1500000</v>
      </c>
    </row>
    <row r="12" spans="1:6" x14ac:dyDescent="0.45">
      <c r="A12" s="267" t="s">
        <v>206</v>
      </c>
      <c r="B12" s="267">
        <v>893</v>
      </c>
      <c r="C12" s="16">
        <f>-RLI!B20</f>
        <v>9400000</v>
      </c>
      <c r="E12" t="s">
        <v>234</v>
      </c>
      <c r="F12" s="7">
        <f>+C28</f>
        <v>1000000</v>
      </c>
    </row>
    <row r="13" spans="1:6" x14ac:dyDescent="0.45">
      <c r="A13" s="267"/>
      <c r="B13" s="267"/>
      <c r="C13" s="16"/>
      <c r="F13" s="268">
        <f>SUM(F9:F12)</f>
        <v>208879636.90000001</v>
      </c>
    </row>
    <row r="14" spans="1:6" x14ac:dyDescent="0.45">
      <c r="A14" s="267" t="s">
        <v>207</v>
      </c>
      <c r="B14" s="267">
        <v>894</v>
      </c>
      <c r="C14" s="16">
        <v>0</v>
      </c>
    </row>
    <row r="15" spans="1:6" x14ac:dyDescent="0.45">
      <c r="A15" s="267" t="s">
        <v>208</v>
      </c>
      <c r="B15" s="267">
        <v>894</v>
      </c>
      <c r="C15" s="16">
        <v>0</v>
      </c>
      <c r="E15" s="4" t="s">
        <v>227</v>
      </c>
      <c r="F15" s="268">
        <f>+F7+F13</f>
        <v>0.24603173136711121</v>
      </c>
    </row>
    <row r="16" spans="1:6" x14ac:dyDescent="0.45">
      <c r="A16" s="267"/>
      <c r="B16" s="267"/>
      <c r="C16" s="16"/>
    </row>
    <row r="17" spans="1:3" x14ac:dyDescent="0.45">
      <c r="A17" s="267" t="s">
        <v>209</v>
      </c>
      <c r="B17" s="267">
        <v>1697</v>
      </c>
      <c r="C17" s="16">
        <v>0</v>
      </c>
    </row>
    <row r="18" spans="1:3" x14ac:dyDescent="0.45">
      <c r="A18" s="267" t="s">
        <v>210</v>
      </c>
      <c r="B18" s="267">
        <v>1697</v>
      </c>
      <c r="C18" s="16">
        <v>0</v>
      </c>
    </row>
    <row r="19" spans="1:3" x14ac:dyDescent="0.45">
      <c r="A19" s="267" t="s">
        <v>211</v>
      </c>
      <c r="B19" s="267">
        <v>1697</v>
      </c>
      <c r="C19" s="16">
        <v>0</v>
      </c>
    </row>
    <row r="20" spans="1:3" x14ac:dyDescent="0.45">
      <c r="A20" s="267" t="s">
        <v>212</v>
      </c>
      <c r="B20" s="267">
        <v>1697</v>
      </c>
      <c r="C20" s="16">
        <v>0</v>
      </c>
    </row>
    <row r="21" spans="1:3" x14ac:dyDescent="0.45">
      <c r="A21" s="267" t="s">
        <v>213</v>
      </c>
      <c r="B21" s="267">
        <v>1697</v>
      </c>
      <c r="C21" s="16">
        <f>-RLI!B12</f>
        <v>-20363.099999999999</v>
      </c>
    </row>
    <row r="22" spans="1:3" x14ac:dyDescent="0.45">
      <c r="A22" s="267"/>
      <c r="B22" s="267"/>
      <c r="C22" s="16"/>
    </row>
    <row r="23" spans="1:3" x14ac:dyDescent="0.45">
      <c r="A23" s="267" t="s">
        <v>214</v>
      </c>
      <c r="B23" s="267">
        <v>1182</v>
      </c>
      <c r="C23" s="16">
        <f>-Balance!F32</f>
        <v>-1500000</v>
      </c>
    </row>
    <row r="24" spans="1:3" x14ac:dyDescent="0.45">
      <c r="A24" s="267"/>
      <c r="B24" s="267"/>
      <c r="C24" s="16"/>
    </row>
    <row r="25" spans="1:3" x14ac:dyDescent="0.45">
      <c r="A25" s="267" t="s">
        <v>215</v>
      </c>
      <c r="B25" s="267">
        <f>IF(C25&gt;0,1178,1179)</f>
        <v>1179</v>
      </c>
      <c r="C25" s="269"/>
    </row>
    <row r="26" spans="1:3" x14ac:dyDescent="0.45">
      <c r="A26" s="267" t="s">
        <v>216</v>
      </c>
      <c r="B26" s="267">
        <f>IF(C26&gt;0,1178,1179)</f>
        <v>1179</v>
      </c>
      <c r="C26" s="269"/>
    </row>
    <row r="27" spans="1:3" x14ac:dyDescent="0.45">
      <c r="A27" s="267"/>
      <c r="B27" s="267"/>
      <c r="C27" s="16"/>
    </row>
    <row r="28" spans="1:3" x14ac:dyDescent="0.45">
      <c r="A28" s="267" t="s">
        <v>217</v>
      </c>
      <c r="B28" s="267">
        <v>1180</v>
      </c>
      <c r="C28" s="16">
        <f>+'Ejercicio Clase'!E74</f>
        <v>1000000</v>
      </c>
    </row>
    <row r="29" spans="1:3" x14ac:dyDescent="0.45">
      <c r="A29" s="267" t="s">
        <v>218</v>
      </c>
      <c r="B29" s="267">
        <v>1181</v>
      </c>
      <c r="C29" s="16">
        <v>0</v>
      </c>
    </row>
    <row r="30" spans="1:3" x14ac:dyDescent="0.45">
      <c r="A30" s="267"/>
      <c r="B30" s="267"/>
      <c r="C30" s="16"/>
    </row>
    <row r="31" spans="1:3" x14ac:dyDescent="0.45">
      <c r="A31" s="267" t="s">
        <v>219</v>
      </c>
      <c r="B31" s="267">
        <v>1186</v>
      </c>
      <c r="C31" s="269"/>
    </row>
    <row r="32" spans="1:3" x14ac:dyDescent="0.45">
      <c r="A32" s="267" t="s">
        <v>220</v>
      </c>
      <c r="B32" s="267">
        <v>1187</v>
      </c>
      <c r="C32" s="269"/>
    </row>
    <row r="33" spans="1:3" x14ac:dyDescent="0.45">
      <c r="A33" s="267"/>
      <c r="B33" s="267"/>
      <c r="C33" s="16"/>
    </row>
    <row r="34" spans="1:3" x14ac:dyDescent="0.45">
      <c r="A34" s="267" t="s">
        <v>221</v>
      </c>
      <c r="B34" s="267">
        <v>1694</v>
      </c>
      <c r="C34" s="16">
        <f>+RLI!C29</f>
        <v>86616348.34603174</v>
      </c>
    </row>
    <row r="35" spans="1:3" x14ac:dyDescent="0.45">
      <c r="A35" s="267" t="s">
        <v>222</v>
      </c>
      <c r="B35" s="267">
        <v>1695</v>
      </c>
      <c r="C35" s="16">
        <v>0</v>
      </c>
    </row>
    <row r="36" spans="1:3" x14ac:dyDescent="0.45">
      <c r="A36" s="267" t="s">
        <v>223</v>
      </c>
      <c r="B36" s="267">
        <v>1696</v>
      </c>
      <c r="C36" s="16">
        <v>0</v>
      </c>
    </row>
    <row r="37" spans="1:3" x14ac:dyDescent="0.45">
      <c r="A37" s="267" t="s">
        <v>224</v>
      </c>
      <c r="B37" s="267"/>
      <c r="C37" s="16">
        <v>0</v>
      </c>
    </row>
    <row r="38" spans="1:3" x14ac:dyDescent="0.45">
      <c r="A38" s="267"/>
      <c r="B38" s="267"/>
      <c r="C38" s="16"/>
    </row>
    <row r="39" spans="1:3" x14ac:dyDescent="0.45">
      <c r="A39" s="270" t="s">
        <v>225</v>
      </c>
      <c r="B39" s="270"/>
      <c r="C39" s="17">
        <f>ROUND(SUM(C8:C38),0)</f>
        <v>295495985</v>
      </c>
    </row>
    <row r="40" spans="1:3" x14ac:dyDescent="0.45">
      <c r="A40" s="267"/>
      <c r="B40" s="267"/>
      <c r="C40" s="16"/>
    </row>
    <row r="41" spans="1:3" x14ac:dyDescent="0.45">
      <c r="A41" s="267" t="s">
        <v>226</v>
      </c>
      <c r="B41" s="267"/>
      <c r="C41" s="16">
        <f>+CPT!C35</f>
        <v>295495985.24603176</v>
      </c>
    </row>
    <row r="42" spans="1:3" x14ac:dyDescent="0.45">
      <c r="A42" s="267"/>
      <c r="B42" s="267"/>
      <c r="C42" s="16"/>
    </row>
    <row r="43" spans="1:3" x14ac:dyDescent="0.45">
      <c r="A43" s="270" t="s">
        <v>227</v>
      </c>
      <c r="B43" s="270"/>
      <c r="C43" s="18">
        <f>ROUND((+C39-C41),0)</f>
        <v>0</v>
      </c>
    </row>
  </sheetData>
  <sheetProtection insertRows="0" selectLockedCells="1"/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70467-6F8F-4438-AC1F-E07740693683}">
  <dimension ref="A1:AQ728"/>
  <sheetViews>
    <sheetView showGridLines="0" zoomScale="85" zoomScaleNormal="85" workbookViewId="0">
      <selection activeCell="B4" sqref="B4:AM4"/>
    </sheetView>
  </sheetViews>
  <sheetFormatPr baseColWidth="10" defaultColWidth="11.3984375" defaultRowHeight="14.25" x14ac:dyDescent="0.45"/>
  <cols>
    <col min="1" max="1" width="1.46484375" customWidth="1"/>
    <col min="2" max="2" width="3.19921875" customWidth="1"/>
    <col min="3" max="9" width="4.1328125" customWidth="1"/>
    <col min="10" max="10" width="4.33203125" customWidth="1"/>
    <col min="11" max="39" width="4.1328125" customWidth="1"/>
  </cols>
  <sheetData>
    <row r="1" spans="1:40" ht="5.25" customHeight="1" x14ac:dyDescent="0.45">
      <c r="A1" s="146"/>
      <c r="B1" s="979"/>
      <c r="C1" s="979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8"/>
    </row>
    <row r="2" spans="1:40" ht="15.75" customHeight="1" x14ac:dyDescent="0.45">
      <c r="A2" s="146"/>
      <c r="B2" s="149"/>
      <c r="C2" s="149"/>
      <c r="D2" s="147"/>
      <c r="E2" s="980" t="s">
        <v>275</v>
      </c>
      <c r="F2" s="980"/>
      <c r="G2" s="980"/>
      <c r="H2" s="980"/>
      <c r="I2" s="980"/>
      <c r="J2" s="980"/>
      <c r="K2" s="980"/>
      <c r="L2" s="980"/>
      <c r="M2" s="980"/>
      <c r="N2" s="980"/>
      <c r="O2" s="980"/>
      <c r="P2" s="980"/>
      <c r="Q2" s="980"/>
      <c r="R2" s="980"/>
      <c r="S2" s="980"/>
      <c r="T2" s="980"/>
      <c r="U2" s="980"/>
      <c r="V2" s="980"/>
      <c r="W2" s="980"/>
      <c r="X2" s="980"/>
      <c r="Y2" s="980"/>
      <c r="Z2" s="980"/>
      <c r="AA2" s="980"/>
      <c r="AB2" s="980"/>
      <c r="AC2" s="980"/>
      <c r="AD2" s="980"/>
      <c r="AE2" s="980"/>
      <c r="AF2" s="980"/>
      <c r="AG2" s="980"/>
      <c r="AH2" s="980"/>
      <c r="AI2" s="980"/>
      <c r="AJ2" s="980"/>
      <c r="AK2" s="980"/>
      <c r="AL2" s="980"/>
      <c r="AM2" s="150"/>
      <c r="AN2" s="148"/>
    </row>
    <row r="3" spans="1:40" ht="9" customHeight="1" thickBot="1" x14ac:dyDescent="0.5">
      <c r="B3" s="151"/>
      <c r="C3" s="151"/>
      <c r="D3" s="151"/>
      <c r="E3" s="981"/>
      <c r="F3" s="981"/>
      <c r="G3" s="981"/>
      <c r="H3" s="981"/>
      <c r="I3" s="981"/>
      <c r="J3" s="981"/>
      <c r="K3" s="981"/>
      <c r="L3" s="981"/>
      <c r="M3" s="981"/>
      <c r="N3" s="981"/>
      <c r="O3" s="981"/>
      <c r="P3" s="981"/>
      <c r="Q3" s="981"/>
      <c r="R3" s="981"/>
      <c r="S3" s="981"/>
      <c r="T3" s="981"/>
      <c r="U3" s="981"/>
      <c r="V3" s="981"/>
      <c r="W3" s="981"/>
      <c r="X3" s="981"/>
      <c r="Y3" s="981"/>
      <c r="Z3" s="981"/>
      <c r="AA3" s="981"/>
      <c r="AB3" s="981"/>
      <c r="AC3" s="981"/>
      <c r="AD3" s="981"/>
      <c r="AE3" s="981"/>
      <c r="AF3" s="981"/>
      <c r="AG3" s="981"/>
      <c r="AH3" s="981"/>
      <c r="AI3" s="981"/>
      <c r="AJ3" s="981"/>
      <c r="AK3" s="981"/>
      <c r="AL3" s="981"/>
      <c r="AM3" s="151"/>
      <c r="AN3" s="148"/>
    </row>
    <row r="4" spans="1:40" ht="15" customHeight="1" thickTop="1" x14ac:dyDescent="0.45">
      <c r="A4" s="135"/>
      <c r="B4" s="982" t="s">
        <v>655</v>
      </c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983"/>
      <c r="Y4" s="983"/>
      <c r="Z4" s="983"/>
      <c r="AA4" s="983"/>
      <c r="AB4" s="983"/>
      <c r="AC4" s="983"/>
      <c r="AD4" s="983"/>
      <c r="AE4" s="983"/>
      <c r="AF4" s="983"/>
      <c r="AG4" s="983"/>
      <c r="AH4" s="983"/>
      <c r="AI4" s="983"/>
      <c r="AJ4" s="983"/>
      <c r="AK4" s="983"/>
      <c r="AL4" s="983"/>
      <c r="AM4" s="984"/>
      <c r="AN4" s="148"/>
    </row>
    <row r="5" spans="1:40" ht="15" customHeight="1" x14ac:dyDescent="0.45">
      <c r="A5" s="152"/>
      <c r="B5" s="935" t="s">
        <v>656</v>
      </c>
      <c r="C5" s="935"/>
      <c r="D5" s="935"/>
      <c r="E5" s="935"/>
      <c r="F5" s="935"/>
      <c r="G5" s="935"/>
      <c r="H5" s="935"/>
      <c r="I5" s="935"/>
      <c r="J5" s="935"/>
      <c r="K5" s="935"/>
      <c r="L5" s="935"/>
      <c r="M5" s="935"/>
      <c r="N5" s="935"/>
      <c r="O5" s="935"/>
      <c r="P5" s="935"/>
      <c r="Q5" s="935"/>
      <c r="R5" s="935"/>
      <c r="S5" s="935"/>
      <c r="T5" s="935"/>
      <c r="U5" s="935"/>
      <c r="V5" s="935"/>
      <c r="W5" s="935"/>
      <c r="X5" s="935"/>
      <c r="Y5" s="935"/>
      <c r="Z5" s="935"/>
      <c r="AA5" s="935"/>
      <c r="AB5" s="935"/>
      <c r="AC5" s="935"/>
      <c r="AD5" s="935"/>
      <c r="AE5" s="935"/>
      <c r="AF5" s="935"/>
      <c r="AG5" s="935"/>
      <c r="AH5" s="935"/>
      <c r="AI5" s="935"/>
      <c r="AJ5" s="935"/>
      <c r="AK5" s="935"/>
      <c r="AL5" s="935"/>
      <c r="AM5" s="936"/>
      <c r="AN5" s="148"/>
    </row>
    <row r="6" spans="1:40" ht="15" customHeight="1" x14ac:dyDescent="0.45">
      <c r="A6" s="152"/>
      <c r="B6" s="985" t="s">
        <v>296</v>
      </c>
      <c r="C6" s="986"/>
      <c r="D6" s="986"/>
      <c r="E6" s="986"/>
      <c r="F6" s="986"/>
      <c r="G6" s="986"/>
      <c r="H6" s="986"/>
      <c r="I6" s="987"/>
      <c r="J6" s="153">
        <v>3</v>
      </c>
      <c r="K6" s="976"/>
      <c r="L6" s="977"/>
      <c r="M6" s="977"/>
      <c r="N6" s="977"/>
      <c r="O6" s="977"/>
      <c r="P6" s="977"/>
      <c r="Q6" s="977"/>
      <c r="R6" s="977"/>
      <c r="S6" s="977"/>
      <c r="T6" s="977"/>
      <c r="U6" s="977"/>
      <c r="V6" s="977"/>
      <c r="W6" s="977"/>
      <c r="X6" s="977"/>
      <c r="Y6" s="977"/>
      <c r="Z6" s="977"/>
      <c r="AA6" s="977"/>
      <c r="AB6" s="977"/>
      <c r="AC6" s="977"/>
      <c r="AD6" s="977"/>
      <c r="AE6" s="977"/>
      <c r="AF6" s="977"/>
      <c r="AG6" s="977"/>
      <c r="AH6" s="977"/>
      <c r="AI6" s="977"/>
      <c r="AJ6" s="977"/>
      <c r="AK6" s="977"/>
      <c r="AL6" s="977"/>
      <c r="AM6" s="978"/>
      <c r="AN6" s="148"/>
    </row>
    <row r="7" spans="1:40" ht="15" customHeight="1" x14ac:dyDescent="0.45">
      <c r="A7" s="152"/>
      <c r="B7" s="957" t="s">
        <v>657</v>
      </c>
      <c r="C7" s="958"/>
      <c r="D7" s="958"/>
      <c r="E7" s="958"/>
      <c r="F7" s="958"/>
      <c r="G7" s="958"/>
      <c r="H7" s="958"/>
      <c r="I7" s="959"/>
      <c r="J7" s="153">
        <v>1</v>
      </c>
      <c r="K7" s="973" t="str">
        <f>+Balance!A1</f>
        <v>Santa Patricia SpA</v>
      </c>
      <c r="L7" s="974"/>
      <c r="M7" s="974"/>
      <c r="N7" s="974"/>
      <c r="O7" s="974"/>
      <c r="P7" s="974"/>
      <c r="Q7" s="974"/>
      <c r="R7" s="974"/>
      <c r="S7" s="974"/>
      <c r="T7" s="974"/>
      <c r="U7" s="974"/>
      <c r="V7" s="974"/>
      <c r="W7" s="974"/>
      <c r="X7" s="974"/>
      <c r="Y7" s="974"/>
      <c r="Z7" s="974"/>
      <c r="AA7" s="974"/>
      <c r="AB7" s="974"/>
      <c r="AC7" s="974"/>
      <c r="AD7" s="974"/>
      <c r="AE7" s="974"/>
      <c r="AF7" s="974"/>
      <c r="AG7" s="974"/>
      <c r="AH7" s="974"/>
      <c r="AI7" s="974"/>
      <c r="AJ7" s="974"/>
      <c r="AK7" s="974"/>
      <c r="AL7" s="974"/>
      <c r="AM7" s="975"/>
      <c r="AN7" s="148"/>
    </row>
    <row r="8" spans="1:40" ht="15" customHeight="1" x14ac:dyDescent="0.45">
      <c r="A8" s="152"/>
      <c r="B8" s="957" t="s">
        <v>298</v>
      </c>
      <c r="C8" s="958"/>
      <c r="D8" s="958"/>
      <c r="E8" s="958"/>
      <c r="F8" s="958"/>
      <c r="G8" s="958"/>
      <c r="H8" s="958"/>
      <c r="I8" s="959"/>
      <c r="J8" s="153">
        <v>13</v>
      </c>
      <c r="K8" s="960"/>
      <c r="L8" s="961"/>
      <c r="M8" s="961"/>
      <c r="N8" s="961"/>
      <c r="O8" s="961"/>
      <c r="P8" s="961"/>
      <c r="Q8" s="961"/>
      <c r="R8" s="961"/>
      <c r="S8" s="961"/>
      <c r="T8" s="961"/>
      <c r="U8" s="961"/>
      <c r="V8" s="961"/>
      <c r="W8" s="961"/>
      <c r="X8" s="961"/>
      <c r="Y8" s="961"/>
      <c r="Z8" s="961"/>
      <c r="AA8" s="961"/>
      <c r="AB8" s="961"/>
      <c r="AC8" s="961"/>
      <c r="AD8" s="961"/>
      <c r="AE8" s="961"/>
      <c r="AF8" s="961"/>
      <c r="AG8" s="961"/>
      <c r="AH8" s="961"/>
      <c r="AI8" s="961"/>
      <c r="AJ8" s="961"/>
      <c r="AK8" s="961"/>
      <c r="AL8" s="961"/>
      <c r="AM8" s="962"/>
      <c r="AN8" s="148"/>
    </row>
    <row r="9" spans="1:40" ht="15" customHeight="1" x14ac:dyDescent="0.45">
      <c r="A9" s="152"/>
      <c r="B9" s="957" t="s">
        <v>658</v>
      </c>
      <c r="C9" s="958"/>
      <c r="D9" s="958"/>
      <c r="E9" s="958"/>
      <c r="F9" s="958"/>
      <c r="G9" s="958"/>
      <c r="H9" s="958"/>
      <c r="I9" s="959"/>
      <c r="J9" s="153">
        <v>6</v>
      </c>
      <c r="K9" s="976"/>
      <c r="L9" s="977"/>
      <c r="M9" s="977"/>
      <c r="N9" s="977"/>
      <c r="O9" s="977"/>
      <c r="P9" s="977"/>
      <c r="Q9" s="977"/>
      <c r="R9" s="977"/>
      <c r="S9" s="977"/>
      <c r="T9" s="977"/>
      <c r="U9" s="977"/>
      <c r="V9" s="977"/>
      <c r="W9" s="977"/>
      <c r="X9" s="977"/>
      <c r="Y9" s="977"/>
      <c r="Z9" s="977"/>
      <c r="AA9" s="977"/>
      <c r="AB9" s="977"/>
      <c r="AC9" s="977"/>
      <c r="AD9" s="977"/>
      <c r="AE9" s="977"/>
      <c r="AF9" s="977"/>
      <c r="AG9" s="977"/>
      <c r="AH9" s="977"/>
      <c r="AI9" s="977"/>
      <c r="AJ9" s="977"/>
      <c r="AK9" s="977"/>
      <c r="AL9" s="977"/>
      <c r="AM9" s="978"/>
      <c r="AN9" s="148"/>
    </row>
    <row r="10" spans="1:40" ht="15" customHeight="1" x14ac:dyDescent="0.45">
      <c r="A10" s="152"/>
      <c r="B10" s="957" t="s">
        <v>300</v>
      </c>
      <c r="C10" s="958"/>
      <c r="D10" s="958"/>
      <c r="E10" s="958"/>
      <c r="F10" s="958"/>
      <c r="G10" s="958"/>
      <c r="H10" s="958"/>
      <c r="I10" s="959"/>
      <c r="J10" s="153">
        <v>55</v>
      </c>
      <c r="K10" s="960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61"/>
      <c r="Y10" s="961"/>
      <c r="Z10" s="961"/>
      <c r="AA10" s="961"/>
      <c r="AB10" s="961"/>
      <c r="AC10" s="961"/>
      <c r="AD10" s="961"/>
      <c r="AE10" s="961"/>
      <c r="AF10" s="961"/>
      <c r="AG10" s="961"/>
      <c r="AH10" s="961"/>
      <c r="AI10" s="961"/>
      <c r="AJ10" s="961"/>
      <c r="AK10" s="961"/>
      <c r="AL10" s="961"/>
      <c r="AM10" s="962"/>
      <c r="AN10" s="148"/>
    </row>
    <row r="11" spans="1:40" ht="15" customHeight="1" x14ac:dyDescent="0.45">
      <c r="A11" s="152"/>
      <c r="B11" s="963" t="s">
        <v>299</v>
      </c>
      <c r="C11" s="964"/>
      <c r="D11" s="964"/>
      <c r="E11" s="964"/>
      <c r="F11" s="964"/>
      <c r="G11" s="964"/>
      <c r="H11" s="964"/>
      <c r="I11" s="965"/>
      <c r="J11" s="153">
        <v>9</v>
      </c>
      <c r="K11" s="966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0"/>
      <c r="Z11" s="440"/>
      <c r="AA11" s="440"/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967"/>
      <c r="AN11" s="148"/>
    </row>
    <row r="12" spans="1:40" ht="15" customHeight="1" x14ac:dyDescent="0.45">
      <c r="A12" s="152"/>
      <c r="B12" s="935" t="s">
        <v>659</v>
      </c>
      <c r="C12" s="935"/>
      <c r="D12" s="935"/>
      <c r="E12" s="935"/>
      <c r="F12" s="935"/>
      <c r="G12" s="935"/>
      <c r="H12" s="935"/>
      <c r="I12" s="935"/>
      <c r="J12" s="935"/>
      <c r="K12" s="935"/>
      <c r="L12" s="935"/>
      <c r="M12" s="935"/>
      <c r="N12" s="935"/>
      <c r="O12" s="935"/>
      <c r="P12" s="935"/>
      <c r="Q12" s="935"/>
      <c r="R12" s="935"/>
      <c r="S12" s="935"/>
      <c r="T12" s="935"/>
      <c r="U12" s="935"/>
      <c r="V12" s="935"/>
      <c r="W12" s="935"/>
      <c r="X12" s="935"/>
      <c r="Y12" s="935"/>
      <c r="Z12" s="935"/>
      <c r="AA12" s="935"/>
      <c r="AB12" s="935"/>
      <c r="AC12" s="935"/>
      <c r="AD12" s="935"/>
      <c r="AE12" s="935"/>
      <c r="AF12" s="935"/>
      <c r="AG12" s="935"/>
      <c r="AH12" s="935"/>
      <c r="AI12" s="935"/>
      <c r="AJ12" s="935"/>
      <c r="AK12" s="935"/>
      <c r="AL12" s="935"/>
      <c r="AM12" s="936"/>
      <c r="AN12" s="148"/>
    </row>
    <row r="13" spans="1:40" ht="15" customHeight="1" collapsed="1" x14ac:dyDescent="0.45">
      <c r="A13" s="152"/>
      <c r="B13" s="154"/>
      <c r="C13" s="153">
        <v>95</v>
      </c>
      <c r="D13" s="968" t="s">
        <v>660</v>
      </c>
      <c r="E13" s="969"/>
      <c r="F13" s="969"/>
      <c r="G13" s="969"/>
      <c r="H13" s="969"/>
      <c r="I13" s="969"/>
      <c r="J13" s="969"/>
      <c r="K13" s="969"/>
      <c r="L13" s="969"/>
      <c r="M13" s="969"/>
      <c r="N13" s="969"/>
      <c r="O13" s="969"/>
      <c r="P13" s="969"/>
      <c r="Q13" s="969"/>
      <c r="R13" s="969"/>
      <c r="S13" s="969"/>
      <c r="T13" s="970"/>
      <c r="U13" s="155"/>
      <c r="V13" s="153">
        <v>786</v>
      </c>
      <c r="W13" s="971" t="s">
        <v>661</v>
      </c>
      <c r="X13" s="969"/>
      <c r="Y13" s="969"/>
      <c r="Z13" s="969"/>
      <c r="AA13" s="969"/>
      <c r="AB13" s="969"/>
      <c r="AC13" s="969"/>
      <c r="AD13" s="969"/>
      <c r="AE13" s="969"/>
      <c r="AF13" s="969"/>
      <c r="AG13" s="969"/>
      <c r="AH13" s="969"/>
      <c r="AI13" s="969"/>
      <c r="AJ13" s="969"/>
      <c r="AK13" s="969"/>
      <c r="AL13" s="969"/>
      <c r="AM13" s="972"/>
      <c r="AN13" s="148"/>
    </row>
    <row r="14" spans="1:40" ht="15" customHeight="1" x14ac:dyDescent="0.45">
      <c r="A14" s="152"/>
      <c r="B14" s="156"/>
      <c r="C14" s="153">
        <v>616</v>
      </c>
      <c r="D14" s="947" t="s">
        <v>305</v>
      </c>
      <c r="E14" s="948"/>
      <c r="F14" s="948"/>
      <c r="G14" s="948"/>
      <c r="H14" s="948"/>
      <c r="I14" s="948"/>
      <c r="J14" s="948"/>
      <c r="K14" s="948"/>
      <c r="L14" s="948"/>
      <c r="M14" s="948"/>
      <c r="N14" s="948"/>
      <c r="O14" s="948"/>
      <c r="P14" s="948"/>
      <c r="Q14" s="948"/>
      <c r="R14" s="948"/>
      <c r="S14" s="948"/>
      <c r="T14" s="949"/>
      <c r="U14" s="157"/>
      <c r="V14" s="153">
        <v>73</v>
      </c>
      <c r="W14" s="950" t="s">
        <v>662</v>
      </c>
      <c r="X14" s="948"/>
      <c r="Y14" s="948"/>
      <c r="Z14" s="948"/>
      <c r="AA14" s="948"/>
      <c r="AB14" s="948"/>
      <c r="AC14" s="948"/>
      <c r="AD14" s="948"/>
      <c r="AE14" s="948"/>
      <c r="AF14" s="948"/>
      <c r="AG14" s="948"/>
      <c r="AH14" s="948"/>
      <c r="AI14" s="948"/>
      <c r="AJ14" s="948"/>
      <c r="AK14" s="948"/>
      <c r="AL14" s="948"/>
      <c r="AM14" s="951"/>
      <c r="AN14" s="148"/>
    </row>
    <row r="15" spans="1:40" ht="15" customHeight="1" x14ac:dyDescent="0.45">
      <c r="A15" s="152"/>
      <c r="B15" s="156"/>
      <c r="C15" s="153">
        <v>69</v>
      </c>
      <c r="D15" s="947" t="s">
        <v>303</v>
      </c>
      <c r="E15" s="948"/>
      <c r="F15" s="948"/>
      <c r="G15" s="948"/>
      <c r="H15" s="948"/>
      <c r="I15" s="948"/>
      <c r="J15" s="948"/>
      <c r="K15" s="948"/>
      <c r="L15" s="948"/>
      <c r="M15" s="948"/>
      <c r="N15" s="948"/>
      <c r="O15" s="948"/>
      <c r="P15" s="948"/>
      <c r="Q15" s="948"/>
      <c r="R15" s="948"/>
      <c r="S15" s="948"/>
      <c r="T15" s="949"/>
      <c r="U15" s="157"/>
      <c r="V15" s="153">
        <v>72</v>
      </c>
      <c r="W15" s="950" t="s">
        <v>301</v>
      </c>
      <c r="X15" s="948"/>
      <c r="Y15" s="948"/>
      <c r="Z15" s="948"/>
      <c r="AA15" s="948"/>
      <c r="AB15" s="948"/>
      <c r="AC15" s="948"/>
      <c r="AD15" s="948"/>
      <c r="AE15" s="948"/>
      <c r="AF15" s="948"/>
      <c r="AG15" s="948"/>
      <c r="AH15" s="948"/>
      <c r="AI15" s="948"/>
      <c r="AJ15" s="948"/>
      <c r="AK15" s="948"/>
      <c r="AL15" s="948"/>
      <c r="AM15" s="951"/>
      <c r="AN15" s="148"/>
    </row>
    <row r="16" spans="1:40" ht="15" customHeight="1" x14ac:dyDescent="0.45">
      <c r="A16" s="152"/>
      <c r="B16" s="158"/>
      <c r="C16" s="153">
        <v>68</v>
      </c>
      <c r="D16" s="952" t="s">
        <v>304</v>
      </c>
      <c r="E16" s="953"/>
      <c r="F16" s="953"/>
      <c r="G16" s="953"/>
      <c r="H16" s="953"/>
      <c r="I16" s="953"/>
      <c r="J16" s="953"/>
      <c r="K16" s="953"/>
      <c r="L16" s="953"/>
      <c r="M16" s="953"/>
      <c r="N16" s="953"/>
      <c r="O16" s="953"/>
      <c r="P16" s="953"/>
      <c r="Q16" s="953"/>
      <c r="R16" s="953"/>
      <c r="S16" s="953"/>
      <c r="T16" s="954"/>
      <c r="U16" s="955"/>
      <c r="V16" s="955"/>
      <c r="W16" s="955"/>
      <c r="X16" s="955"/>
      <c r="Y16" s="955"/>
      <c r="Z16" s="955"/>
      <c r="AA16" s="955"/>
      <c r="AB16" s="955"/>
      <c r="AC16" s="955"/>
      <c r="AD16" s="955"/>
      <c r="AE16" s="955"/>
      <c r="AF16" s="955"/>
      <c r="AG16" s="955"/>
      <c r="AH16" s="955"/>
      <c r="AI16" s="955"/>
      <c r="AJ16" s="955"/>
      <c r="AK16" s="955"/>
      <c r="AL16" s="955"/>
      <c r="AM16" s="956"/>
      <c r="AN16" s="148"/>
    </row>
    <row r="17" spans="1:40" ht="15" customHeight="1" x14ac:dyDescent="0.45">
      <c r="A17" s="152"/>
      <c r="B17" s="935" t="s">
        <v>663</v>
      </c>
      <c r="C17" s="935"/>
      <c r="D17" s="935"/>
      <c r="E17" s="935"/>
      <c r="F17" s="935"/>
      <c r="G17" s="935"/>
      <c r="H17" s="935"/>
      <c r="I17" s="935"/>
      <c r="J17" s="935"/>
      <c r="K17" s="935"/>
      <c r="L17" s="935"/>
      <c r="M17" s="935"/>
      <c r="N17" s="935"/>
      <c r="O17" s="935"/>
      <c r="P17" s="935"/>
      <c r="Q17" s="935"/>
      <c r="R17" s="935"/>
      <c r="S17" s="935"/>
      <c r="T17" s="935"/>
      <c r="U17" s="935"/>
      <c r="V17" s="935"/>
      <c r="W17" s="935"/>
      <c r="X17" s="935"/>
      <c r="Y17" s="935"/>
      <c r="Z17" s="935"/>
      <c r="AA17" s="935"/>
      <c r="AB17" s="935"/>
      <c r="AC17" s="935"/>
      <c r="AD17" s="935"/>
      <c r="AE17" s="935"/>
      <c r="AF17" s="935"/>
      <c r="AG17" s="935"/>
      <c r="AH17" s="935"/>
      <c r="AI17" s="935"/>
      <c r="AJ17" s="935"/>
      <c r="AK17" s="935"/>
      <c r="AL17" s="935"/>
      <c r="AM17" s="936"/>
      <c r="AN17" s="148"/>
    </row>
    <row r="18" spans="1:40" ht="15" customHeight="1" x14ac:dyDescent="0.45">
      <c r="A18" s="152"/>
      <c r="B18" s="937" t="s">
        <v>664</v>
      </c>
      <c r="C18" s="938"/>
      <c r="D18" s="938"/>
      <c r="E18" s="938"/>
      <c r="F18" s="938"/>
      <c r="G18" s="938"/>
      <c r="H18" s="938"/>
      <c r="I18" s="938"/>
      <c r="J18" s="938"/>
      <c r="K18" s="938"/>
      <c r="L18" s="938"/>
      <c r="M18" s="938"/>
      <c r="N18" s="938"/>
      <c r="O18" s="938"/>
      <c r="P18" s="938"/>
      <c r="Q18" s="938"/>
      <c r="R18" s="938"/>
      <c r="S18" s="938"/>
      <c r="T18" s="938"/>
      <c r="U18" s="938"/>
      <c r="V18" s="938"/>
      <c r="W18" s="938"/>
      <c r="X18" s="938"/>
      <c r="Y18" s="938"/>
      <c r="Z18" s="938"/>
      <c r="AA18" s="938"/>
      <c r="AB18" s="938"/>
      <c r="AC18" s="938"/>
      <c r="AD18" s="938"/>
      <c r="AE18" s="938"/>
      <c r="AF18" s="938"/>
      <c r="AG18" s="938"/>
      <c r="AH18" s="938"/>
      <c r="AI18" s="938"/>
      <c r="AJ18" s="938"/>
      <c r="AK18" s="938"/>
      <c r="AL18" s="938"/>
      <c r="AM18" s="939"/>
      <c r="AN18" s="148"/>
    </row>
    <row r="19" spans="1:40" ht="15" customHeight="1" thickBot="1" x14ac:dyDescent="0.5">
      <c r="A19" s="152"/>
      <c r="B19" s="159"/>
      <c r="C19" s="160">
        <v>805</v>
      </c>
      <c r="D19" s="940" t="s">
        <v>302</v>
      </c>
      <c r="E19" s="941"/>
      <c r="F19" s="941"/>
      <c r="G19" s="941"/>
      <c r="H19" s="941"/>
      <c r="I19" s="941"/>
      <c r="J19" s="941"/>
      <c r="K19" s="941"/>
      <c r="L19" s="941"/>
      <c r="M19" s="941"/>
      <c r="N19" s="941"/>
      <c r="O19" s="941"/>
      <c r="P19" s="941"/>
      <c r="Q19" s="941"/>
      <c r="R19" s="941"/>
      <c r="S19" s="941"/>
      <c r="T19" s="942"/>
      <c r="U19" s="161"/>
      <c r="V19" s="160">
        <v>813</v>
      </c>
      <c r="W19" s="943" t="s">
        <v>306</v>
      </c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4"/>
      <c r="AI19" s="944"/>
      <c r="AJ19" s="944"/>
      <c r="AK19" s="944"/>
      <c r="AL19" s="944"/>
      <c r="AM19" s="945"/>
      <c r="AN19" s="148"/>
    </row>
    <row r="20" spans="1:40" ht="9" customHeight="1" collapsed="1" thickTop="1" thickBot="1" x14ac:dyDescent="0.5">
      <c r="A20" s="135"/>
      <c r="B20" s="946"/>
      <c r="C20" s="946"/>
      <c r="D20" s="946"/>
      <c r="E20" s="946"/>
      <c r="F20" s="946"/>
      <c r="G20" s="946"/>
      <c r="H20" s="946"/>
      <c r="I20" s="946"/>
      <c r="J20" s="946"/>
      <c r="K20" s="946"/>
      <c r="L20" s="946"/>
      <c r="M20" s="946"/>
      <c r="N20" s="946"/>
      <c r="O20" s="946"/>
      <c r="P20" s="946"/>
      <c r="Q20" s="946"/>
      <c r="R20" s="946"/>
      <c r="S20" s="946"/>
      <c r="T20" s="946"/>
      <c r="U20" s="946"/>
      <c r="V20" s="946"/>
      <c r="W20" s="946"/>
      <c r="X20" s="946"/>
      <c r="Y20" s="946"/>
      <c r="Z20" s="946"/>
      <c r="AA20" s="946"/>
      <c r="AB20" s="946"/>
      <c r="AC20" s="946"/>
      <c r="AD20" s="946"/>
      <c r="AE20" s="946"/>
      <c r="AF20" s="946"/>
      <c r="AG20" s="946"/>
      <c r="AH20" s="946"/>
      <c r="AI20" s="946"/>
      <c r="AJ20" s="946"/>
      <c r="AK20" s="946"/>
      <c r="AL20" s="946"/>
      <c r="AM20" s="946"/>
      <c r="AN20" s="148"/>
    </row>
    <row r="21" spans="1:40" ht="15" customHeight="1" thickTop="1" x14ac:dyDescent="0.45">
      <c r="B21" s="923" t="s">
        <v>665</v>
      </c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4"/>
      <c r="W21" s="924"/>
      <c r="X21" s="924"/>
      <c r="Y21" s="924"/>
      <c r="Z21" s="924"/>
      <c r="AA21" s="924"/>
      <c r="AB21" s="924"/>
      <c r="AC21" s="924"/>
      <c r="AD21" s="924"/>
      <c r="AE21" s="924"/>
      <c r="AF21" s="924"/>
      <c r="AG21" s="924"/>
      <c r="AH21" s="924"/>
      <c r="AI21" s="924"/>
      <c r="AJ21" s="924"/>
      <c r="AK21" s="924"/>
      <c r="AL21" s="924"/>
      <c r="AM21" s="925"/>
      <c r="AN21" s="148"/>
    </row>
    <row r="22" spans="1:40" ht="15" customHeight="1" x14ac:dyDescent="0.45">
      <c r="B22" s="816" t="s">
        <v>666</v>
      </c>
      <c r="C22" s="817"/>
      <c r="D22" s="817"/>
      <c r="E22" s="817"/>
      <c r="F22" s="817"/>
      <c r="G22" s="817"/>
      <c r="H22" s="817"/>
      <c r="I22" s="817"/>
      <c r="J22" s="817"/>
      <c r="K22" s="817"/>
      <c r="L22" s="817"/>
      <c r="M22" s="817"/>
      <c r="N22" s="817"/>
      <c r="O22" s="817"/>
      <c r="P22" s="817"/>
      <c r="Q22" s="817"/>
      <c r="R22" s="817"/>
      <c r="S22" s="817"/>
      <c r="T22" s="817"/>
      <c r="U22" s="817"/>
      <c r="V22" s="817"/>
      <c r="W22" s="817"/>
      <c r="X22" s="933"/>
      <c r="Y22" s="934" t="s">
        <v>667</v>
      </c>
      <c r="Z22" s="882"/>
      <c r="AA22" s="882"/>
      <c r="AB22" s="882"/>
      <c r="AC22" s="882"/>
      <c r="AD22" s="882"/>
      <c r="AE22" s="162"/>
      <c r="AF22" s="882" t="s">
        <v>668</v>
      </c>
      <c r="AG22" s="882"/>
      <c r="AH22" s="882"/>
      <c r="AI22" s="882"/>
      <c r="AJ22" s="882"/>
      <c r="AK22" s="882"/>
      <c r="AL22" s="882"/>
      <c r="AM22" s="883"/>
      <c r="AN22" s="163"/>
    </row>
    <row r="23" spans="1:40" ht="15" customHeight="1" x14ac:dyDescent="0.45">
      <c r="B23" s="618" t="s">
        <v>669</v>
      </c>
      <c r="C23" s="619"/>
      <c r="D23" s="619"/>
      <c r="E23" s="619"/>
      <c r="F23" s="619"/>
      <c r="G23" s="619"/>
      <c r="H23" s="619"/>
      <c r="I23" s="619"/>
      <c r="J23" s="619"/>
      <c r="K23" s="619"/>
      <c r="L23" s="619"/>
      <c r="M23" s="619"/>
      <c r="N23" s="619"/>
      <c r="O23" s="619"/>
      <c r="P23" s="619"/>
      <c r="Q23" s="619"/>
      <c r="R23" s="619"/>
      <c r="S23" s="619"/>
      <c r="T23" s="619"/>
      <c r="U23" s="619"/>
      <c r="V23" s="619"/>
      <c r="W23" s="619"/>
      <c r="X23" s="681"/>
      <c r="Y23" s="153">
        <v>461</v>
      </c>
      <c r="Z23" s="504"/>
      <c r="AA23" s="505"/>
      <c r="AB23" s="505"/>
      <c r="AC23" s="505"/>
      <c r="AD23" s="506"/>
      <c r="AE23" s="164" t="s">
        <v>670</v>
      </c>
      <c r="AF23" s="153">
        <v>492</v>
      </c>
      <c r="AG23" s="504"/>
      <c r="AH23" s="505"/>
      <c r="AI23" s="505"/>
      <c r="AJ23" s="505"/>
      <c r="AK23" s="505"/>
      <c r="AL23" s="506"/>
      <c r="AM23" s="165" t="s">
        <v>670</v>
      </c>
      <c r="AN23" s="148"/>
    </row>
    <row r="24" spans="1:40" ht="15" customHeight="1" x14ac:dyDescent="0.45">
      <c r="B24" s="573" t="s">
        <v>671</v>
      </c>
      <c r="C24" s="574"/>
      <c r="D24" s="574"/>
      <c r="E24" s="574"/>
      <c r="F24" s="574"/>
      <c r="G24" s="574"/>
      <c r="H24" s="574"/>
      <c r="I24" s="574"/>
      <c r="J24" s="574"/>
      <c r="K24" s="574"/>
      <c r="L24" s="574"/>
      <c r="M24" s="574"/>
      <c r="N24" s="574"/>
      <c r="O24" s="574"/>
      <c r="P24" s="574"/>
      <c r="Q24" s="574"/>
      <c r="R24" s="574"/>
      <c r="S24" s="574"/>
      <c r="T24" s="574"/>
      <c r="U24" s="574"/>
      <c r="V24" s="574"/>
      <c r="W24" s="574"/>
      <c r="X24" s="575"/>
      <c r="Y24" s="153">
        <v>545</v>
      </c>
      <c r="Z24" s="427"/>
      <c r="AA24" s="428"/>
      <c r="AB24" s="428"/>
      <c r="AC24" s="428"/>
      <c r="AD24" s="429"/>
      <c r="AE24" s="153" t="s">
        <v>670</v>
      </c>
      <c r="AF24" s="666"/>
      <c r="AG24" s="666"/>
      <c r="AH24" s="666"/>
      <c r="AI24" s="666"/>
      <c r="AJ24" s="666"/>
      <c r="AK24" s="666"/>
      <c r="AL24" s="666"/>
      <c r="AM24" s="812"/>
      <c r="AN24" s="148"/>
    </row>
    <row r="25" spans="1:40" ht="15" customHeight="1" x14ac:dyDescent="0.45">
      <c r="B25" s="573" t="s">
        <v>672</v>
      </c>
      <c r="C25" s="574"/>
      <c r="D25" s="574"/>
      <c r="E25" s="574"/>
      <c r="F25" s="574"/>
      <c r="G25" s="574"/>
      <c r="H25" s="574"/>
      <c r="I25" s="574"/>
      <c r="J25" s="574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4"/>
      <c r="W25" s="574"/>
      <c r="X25" s="575"/>
      <c r="Y25" s="153">
        <v>1650</v>
      </c>
      <c r="Z25" s="427"/>
      <c r="AA25" s="428"/>
      <c r="AB25" s="428"/>
      <c r="AC25" s="428"/>
      <c r="AD25" s="429"/>
      <c r="AE25" s="153" t="s">
        <v>670</v>
      </c>
      <c r="AF25" s="666"/>
      <c r="AG25" s="666"/>
      <c r="AH25" s="666"/>
      <c r="AI25" s="666"/>
      <c r="AJ25" s="666"/>
      <c r="AK25" s="666"/>
      <c r="AL25" s="666"/>
      <c r="AM25" s="812"/>
      <c r="AN25" s="148"/>
    </row>
    <row r="26" spans="1:40" ht="15" customHeight="1" x14ac:dyDescent="0.45">
      <c r="B26" s="573" t="s">
        <v>673</v>
      </c>
      <c r="C26" s="574"/>
      <c r="D26" s="574"/>
      <c r="E26" s="574"/>
      <c r="F26" s="574"/>
      <c r="G26" s="574"/>
      <c r="H26" s="574"/>
      <c r="I26" s="574"/>
      <c r="J26" s="574"/>
      <c r="K26" s="574"/>
      <c r="L26" s="574"/>
      <c r="M26" s="574"/>
      <c r="N26" s="574"/>
      <c r="O26" s="574"/>
      <c r="P26" s="574"/>
      <c r="Q26" s="574"/>
      <c r="R26" s="574"/>
      <c r="S26" s="574"/>
      <c r="T26" s="574"/>
      <c r="U26" s="574"/>
      <c r="V26" s="574"/>
      <c r="W26" s="574"/>
      <c r="X26" s="575"/>
      <c r="Y26" s="153">
        <v>856</v>
      </c>
      <c r="Z26" s="427"/>
      <c r="AA26" s="428"/>
      <c r="AB26" s="428"/>
      <c r="AC26" s="428"/>
      <c r="AD26" s="429"/>
      <c r="AE26" s="153" t="s">
        <v>670</v>
      </c>
      <c r="AF26" s="666"/>
      <c r="AG26" s="666"/>
      <c r="AH26" s="666"/>
      <c r="AI26" s="666"/>
      <c r="AJ26" s="666"/>
      <c r="AK26" s="666"/>
      <c r="AL26" s="666"/>
      <c r="AM26" s="812"/>
      <c r="AN26" s="148"/>
    </row>
    <row r="27" spans="1:40" ht="15" customHeight="1" x14ac:dyDescent="0.45">
      <c r="B27" s="603" t="s">
        <v>674</v>
      </c>
      <c r="C27" s="604"/>
      <c r="D27" s="604"/>
      <c r="E27" s="604"/>
      <c r="F27" s="604"/>
      <c r="G27" s="604"/>
      <c r="H27" s="604"/>
      <c r="I27" s="604"/>
      <c r="J27" s="604"/>
      <c r="K27" s="604"/>
      <c r="L27" s="604"/>
      <c r="M27" s="604"/>
      <c r="N27" s="604"/>
      <c r="O27" s="604"/>
      <c r="P27" s="604"/>
      <c r="Q27" s="604"/>
      <c r="R27" s="604"/>
      <c r="S27" s="604"/>
      <c r="T27" s="604"/>
      <c r="U27" s="604"/>
      <c r="V27" s="604"/>
      <c r="W27" s="604"/>
      <c r="X27" s="605"/>
      <c r="Y27" s="153">
        <v>547</v>
      </c>
      <c r="Z27" s="366"/>
      <c r="AA27" s="367"/>
      <c r="AB27" s="367"/>
      <c r="AC27" s="367"/>
      <c r="AD27" s="368"/>
      <c r="AE27" s="153" t="s">
        <v>675</v>
      </c>
      <c r="AF27" s="666"/>
      <c r="AG27" s="666"/>
      <c r="AH27" s="666"/>
      <c r="AI27" s="666"/>
      <c r="AJ27" s="666"/>
      <c r="AK27" s="666"/>
      <c r="AL27" s="666"/>
      <c r="AM27" s="812"/>
      <c r="AN27" s="148"/>
    </row>
    <row r="28" spans="1:40" ht="15" customHeight="1" x14ac:dyDescent="0.45">
      <c r="B28" s="573" t="s">
        <v>676</v>
      </c>
      <c r="C28" s="574"/>
      <c r="D28" s="574"/>
      <c r="E28" s="574"/>
      <c r="F28" s="574"/>
      <c r="G28" s="574"/>
      <c r="H28" s="574"/>
      <c r="I28" s="574"/>
      <c r="J28" s="574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4"/>
      <c r="W28" s="574"/>
      <c r="X28" s="575"/>
      <c r="Y28" s="153">
        <v>617</v>
      </c>
      <c r="Z28" s="366"/>
      <c r="AA28" s="367"/>
      <c r="AB28" s="367"/>
      <c r="AC28" s="367"/>
      <c r="AD28" s="368"/>
      <c r="AE28" s="153" t="s">
        <v>670</v>
      </c>
      <c r="AF28" s="666"/>
      <c r="AG28" s="666"/>
      <c r="AH28" s="666"/>
      <c r="AI28" s="666"/>
      <c r="AJ28" s="666"/>
      <c r="AK28" s="666"/>
      <c r="AL28" s="666"/>
      <c r="AM28" s="812"/>
      <c r="AN28" s="148"/>
    </row>
    <row r="29" spans="1:40" ht="15" customHeight="1" x14ac:dyDescent="0.45">
      <c r="B29" s="573" t="s">
        <v>677</v>
      </c>
      <c r="C29" s="574"/>
      <c r="D29" s="574"/>
      <c r="E29" s="574"/>
      <c r="F29" s="574"/>
      <c r="G29" s="574"/>
      <c r="H29" s="574"/>
      <c r="I29" s="574"/>
      <c r="J29" s="574"/>
      <c r="K29" s="574"/>
      <c r="L29" s="574"/>
      <c r="M29" s="574"/>
      <c r="N29" s="574"/>
      <c r="O29" s="574"/>
      <c r="P29" s="574"/>
      <c r="Q29" s="574"/>
      <c r="R29" s="574"/>
      <c r="S29" s="574"/>
      <c r="T29" s="574"/>
      <c r="U29" s="574"/>
      <c r="V29" s="574"/>
      <c r="W29" s="574"/>
      <c r="X29" s="575"/>
      <c r="Y29" s="153">
        <v>770</v>
      </c>
      <c r="Z29" s="366"/>
      <c r="AA29" s="367"/>
      <c r="AB29" s="367"/>
      <c r="AC29" s="367"/>
      <c r="AD29" s="368"/>
      <c r="AE29" s="153" t="s">
        <v>284</v>
      </c>
      <c r="AF29" s="666"/>
      <c r="AG29" s="666"/>
      <c r="AH29" s="666"/>
      <c r="AI29" s="666"/>
      <c r="AJ29" s="666"/>
      <c r="AK29" s="666"/>
      <c r="AL29" s="666"/>
      <c r="AM29" s="812"/>
      <c r="AN29" s="148"/>
    </row>
    <row r="30" spans="1:40" ht="23.25" customHeight="1" x14ac:dyDescent="0.45">
      <c r="B30" s="573" t="s">
        <v>292</v>
      </c>
      <c r="C30" s="574"/>
      <c r="D30" s="574"/>
      <c r="E30" s="574"/>
      <c r="F30" s="574"/>
      <c r="G30" s="574"/>
      <c r="H30" s="574"/>
      <c r="I30" s="574"/>
      <c r="J30" s="574"/>
      <c r="K30" s="574"/>
      <c r="L30" s="574"/>
      <c r="M30" s="574"/>
      <c r="N30" s="574"/>
      <c r="O30" s="574"/>
      <c r="P30" s="574"/>
      <c r="Q30" s="574"/>
      <c r="R30" s="574"/>
      <c r="S30" s="574"/>
      <c r="T30" s="574"/>
      <c r="U30" s="574"/>
      <c r="V30" s="574"/>
      <c r="W30" s="574"/>
      <c r="X30" s="575"/>
      <c r="Y30" s="153">
        <v>872</v>
      </c>
      <c r="Z30" s="366"/>
      <c r="AA30" s="367"/>
      <c r="AB30" s="367"/>
      <c r="AC30" s="367"/>
      <c r="AD30" s="368"/>
      <c r="AE30" s="153" t="s">
        <v>284</v>
      </c>
      <c r="AF30" s="666"/>
      <c r="AG30" s="666"/>
      <c r="AH30" s="666"/>
      <c r="AI30" s="666"/>
      <c r="AJ30" s="666"/>
      <c r="AK30" s="666"/>
      <c r="AL30" s="666"/>
      <c r="AM30" s="812"/>
      <c r="AN30" s="148"/>
    </row>
    <row r="31" spans="1:40" ht="15" customHeight="1" x14ac:dyDescent="0.45">
      <c r="B31" s="573" t="s">
        <v>678</v>
      </c>
      <c r="C31" s="574"/>
      <c r="D31" s="574"/>
      <c r="E31" s="574"/>
      <c r="F31" s="574"/>
      <c r="G31" s="574"/>
      <c r="H31" s="574"/>
      <c r="I31" s="574"/>
      <c r="J31" s="574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4"/>
      <c r="W31" s="574"/>
      <c r="X31" s="575"/>
      <c r="Y31" s="153">
        <v>465</v>
      </c>
      <c r="Z31" s="366"/>
      <c r="AA31" s="367"/>
      <c r="AB31" s="367"/>
      <c r="AC31" s="367"/>
      <c r="AD31" s="368"/>
      <c r="AE31" s="153" t="s">
        <v>284</v>
      </c>
      <c r="AF31" s="666"/>
      <c r="AG31" s="666"/>
      <c r="AH31" s="666"/>
      <c r="AI31" s="666"/>
      <c r="AJ31" s="666"/>
      <c r="AK31" s="666"/>
      <c r="AL31" s="666"/>
      <c r="AM31" s="812"/>
      <c r="AN31" s="148"/>
    </row>
    <row r="32" spans="1:40" ht="15" customHeight="1" x14ac:dyDescent="0.45">
      <c r="B32" s="573" t="s">
        <v>679</v>
      </c>
      <c r="C32" s="574"/>
      <c r="D32" s="574"/>
      <c r="E32" s="574"/>
      <c r="F32" s="574"/>
      <c r="G32" s="574"/>
      <c r="H32" s="574"/>
      <c r="I32" s="574"/>
      <c r="J32" s="574"/>
      <c r="K32" s="574"/>
      <c r="L32" s="574"/>
      <c r="M32" s="574"/>
      <c r="N32" s="574"/>
      <c r="O32" s="574"/>
      <c r="P32" s="574"/>
      <c r="Q32" s="574"/>
      <c r="R32" s="574"/>
      <c r="S32" s="574"/>
      <c r="T32" s="574"/>
      <c r="U32" s="574"/>
      <c r="V32" s="574"/>
      <c r="W32" s="574"/>
      <c r="X32" s="575"/>
      <c r="Y32" s="153">
        <v>494</v>
      </c>
      <c r="Z32" s="366"/>
      <c r="AA32" s="367"/>
      <c r="AB32" s="367"/>
      <c r="AC32" s="367"/>
      <c r="AD32" s="368"/>
      <c r="AE32" s="153" t="s">
        <v>284</v>
      </c>
      <c r="AF32" s="666"/>
      <c r="AG32" s="666"/>
      <c r="AH32" s="666"/>
      <c r="AI32" s="666"/>
      <c r="AJ32" s="666"/>
      <c r="AK32" s="666"/>
      <c r="AL32" s="666"/>
      <c r="AM32" s="812"/>
      <c r="AN32" s="148"/>
    </row>
    <row r="33" spans="2:42" ht="15" customHeight="1" x14ac:dyDescent="0.45">
      <c r="B33" s="573" t="s">
        <v>680</v>
      </c>
      <c r="C33" s="574"/>
      <c r="D33" s="574"/>
      <c r="E33" s="574"/>
      <c r="F33" s="574"/>
      <c r="G33" s="574"/>
      <c r="H33" s="574"/>
      <c r="I33" s="574"/>
      <c r="J33" s="574"/>
      <c r="K33" s="574"/>
      <c r="L33" s="574"/>
      <c r="M33" s="574"/>
      <c r="N33" s="574"/>
      <c r="O33" s="574"/>
      <c r="P33" s="574"/>
      <c r="Q33" s="574"/>
      <c r="R33" s="574"/>
      <c r="S33" s="574"/>
      <c r="T33" s="574"/>
      <c r="U33" s="574"/>
      <c r="V33" s="574"/>
      <c r="W33" s="574"/>
      <c r="X33" s="575"/>
      <c r="Y33" s="153">
        <v>850</v>
      </c>
      <c r="Z33" s="427"/>
      <c r="AA33" s="428"/>
      <c r="AB33" s="428"/>
      <c r="AC33" s="428"/>
      <c r="AD33" s="429"/>
      <c r="AE33" s="153" t="s">
        <v>284</v>
      </c>
      <c r="AF33" s="666"/>
      <c r="AG33" s="666"/>
      <c r="AH33" s="666"/>
      <c r="AI33" s="666"/>
      <c r="AJ33" s="666"/>
      <c r="AK33" s="666"/>
      <c r="AL33" s="666"/>
      <c r="AM33" s="812"/>
      <c r="AN33" s="148"/>
    </row>
    <row r="34" spans="2:42" ht="15" customHeight="1" x14ac:dyDescent="0.45">
      <c r="B34" s="603" t="s">
        <v>681</v>
      </c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5"/>
      <c r="Y34" s="153">
        <v>467</v>
      </c>
      <c r="Z34" s="366"/>
      <c r="AA34" s="367"/>
      <c r="AB34" s="367"/>
      <c r="AC34" s="367"/>
      <c r="AD34" s="368"/>
      <c r="AE34" s="153" t="s">
        <v>675</v>
      </c>
      <c r="AF34" s="666"/>
      <c r="AG34" s="666"/>
      <c r="AH34" s="666"/>
      <c r="AI34" s="666"/>
      <c r="AJ34" s="666"/>
      <c r="AK34" s="666"/>
      <c r="AL34" s="666"/>
      <c r="AM34" s="812"/>
      <c r="AN34" s="148"/>
    </row>
    <row r="35" spans="2:42" ht="15" customHeight="1" x14ac:dyDescent="0.45">
      <c r="B35" s="573" t="s">
        <v>682</v>
      </c>
      <c r="C35" s="574"/>
      <c r="D35" s="574"/>
      <c r="E35" s="574"/>
      <c r="F35" s="574"/>
      <c r="G35" s="574"/>
      <c r="H35" s="574"/>
      <c r="I35" s="574"/>
      <c r="J35" s="574"/>
      <c r="K35" s="574"/>
      <c r="L35" s="574"/>
      <c r="M35" s="574"/>
      <c r="N35" s="574"/>
      <c r="O35" s="574"/>
      <c r="P35" s="574"/>
      <c r="Q35" s="574"/>
      <c r="R35" s="574"/>
      <c r="S35" s="574"/>
      <c r="T35" s="574"/>
      <c r="U35" s="574"/>
      <c r="V35" s="574"/>
      <c r="W35" s="574"/>
      <c r="X35" s="575"/>
      <c r="Y35" s="153">
        <v>479</v>
      </c>
      <c r="Z35" s="427"/>
      <c r="AA35" s="428"/>
      <c r="AB35" s="428"/>
      <c r="AC35" s="428"/>
      <c r="AD35" s="429"/>
      <c r="AE35" s="153" t="s">
        <v>670</v>
      </c>
      <c r="AF35" s="153">
        <v>491</v>
      </c>
      <c r="AG35" s="427"/>
      <c r="AH35" s="428"/>
      <c r="AI35" s="428"/>
      <c r="AJ35" s="428"/>
      <c r="AK35" s="428"/>
      <c r="AL35" s="429"/>
      <c r="AM35" s="165" t="s">
        <v>670</v>
      </c>
      <c r="AN35" s="148"/>
    </row>
    <row r="36" spans="2:42" ht="15" customHeight="1" x14ac:dyDescent="0.45">
      <c r="B36" s="573" t="s">
        <v>683</v>
      </c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  <c r="S36" s="574"/>
      <c r="T36" s="574"/>
      <c r="U36" s="574"/>
      <c r="V36" s="574"/>
      <c r="W36" s="574"/>
      <c r="X36" s="575"/>
      <c r="Y36" s="153">
        <v>618</v>
      </c>
      <c r="Z36" s="427"/>
      <c r="AA36" s="428"/>
      <c r="AB36" s="428"/>
      <c r="AC36" s="428"/>
      <c r="AD36" s="429"/>
      <c r="AE36" s="168" t="s">
        <v>675</v>
      </c>
      <c r="AF36" s="168">
        <v>619</v>
      </c>
      <c r="AG36" s="366"/>
      <c r="AH36" s="367"/>
      <c r="AI36" s="367"/>
      <c r="AJ36" s="367"/>
      <c r="AK36" s="367"/>
      <c r="AL36" s="368"/>
      <c r="AM36" s="169" t="s">
        <v>675</v>
      </c>
      <c r="AN36" s="148"/>
    </row>
    <row r="37" spans="2:42" ht="15" customHeight="1" thickBot="1" x14ac:dyDescent="0.5">
      <c r="B37" s="794" t="s">
        <v>684</v>
      </c>
      <c r="C37" s="795"/>
      <c r="D37" s="795"/>
      <c r="E37" s="795"/>
      <c r="F37" s="795"/>
      <c r="G37" s="795"/>
      <c r="H37" s="795"/>
      <c r="I37" s="795"/>
      <c r="J37" s="795"/>
      <c r="K37" s="795"/>
      <c r="L37" s="795"/>
      <c r="M37" s="795"/>
      <c r="N37" s="795"/>
      <c r="O37" s="795"/>
      <c r="P37" s="795"/>
      <c r="Q37" s="795"/>
      <c r="R37" s="795"/>
      <c r="S37" s="795"/>
      <c r="T37" s="795"/>
      <c r="U37" s="795"/>
      <c r="V37" s="795"/>
      <c r="W37" s="795"/>
      <c r="X37" s="796"/>
      <c r="Y37" s="153">
        <v>896</v>
      </c>
      <c r="Z37" s="797"/>
      <c r="AA37" s="798"/>
      <c r="AB37" s="798"/>
      <c r="AC37" s="798"/>
      <c r="AD37" s="799"/>
      <c r="AE37" s="931"/>
      <c r="AF37" s="931"/>
      <c r="AG37" s="931"/>
      <c r="AH37" s="931"/>
      <c r="AI37" s="931"/>
      <c r="AJ37" s="931"/>
      <c r="AK37" s="931"/>
      <c r="AL37" s="931"/>
      <c r="AM37" s="932"/>
      <c r="AN37" s="148"/>
    </row>
    <row r="38" spans="2:42" ht="9" customHeight="1" collapsed="1" thickTop="1" thickBot="1" x14ac:dyDescent="0.5">
      <c r="B38" s="922"/>
      <c r="C38" s="922"/>
      <c r="D38" s="922"/>
      <c r="E38" s="922"/>
      <c r="F38" s="922"/>
      <c r="G38" s="922"/>
      <c r="H38" s="922"/>
      <c r="I38" s="922"/>
      <c r="J38" s="922"/>
      <c r="K38" s="922"/>
      <c r="L38" s="922"/>
      <c r="M38" s="922"/>
      <c r="N38" s="922"/>
      <c r="O38" s="922"/>
      <c r="P38" s="922"/>
      <c r="Q38" s="922"/>
      <c r="R38" s="922"/>
      <c r="S38" s="922"/>
      <c r="T38" s="922"/>
      <c r="U38" s="922"/>
      <c r="V38" s="922"/>
      <c r="W38" s="922"/>
      <c r="X38" s="922"/>
      <c r="Y38" s="922"/>
      <c r="Z38" s="922"/>
      <c r="AA38" s="922"/>
      <c r="AB38" s="922"/>
      <c r="AC38" s="922"/>
      <c r="AD38" s="922"/>
      <c r="AE38" s="922"/>
      <c r="AF38" s="922"/>
      <c r="AG38" s="922"/>
      <c r="AH38" s="922"/>
      <c r="AI38" s="922"/>
      <c r="AJ38" s="922"/>
      <c r="AK38" s="922"/>
      <c r="AL38" s="922"/>
      <c r="AM38" s="922"/>
      <c r="AN38" s="170"/>
      <c r="AO38" s="171"/>
      <c r="AP38" s="171"/>
    </row>
    <row r="39" spans="2:42" ht="23.25" customHeight="1" thickTop="1" x14ac:dyDescent="0.45">
      <c r="B39" s="923" t="s">
        <v>685</v>
      </c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924"/>
      <c r="AG39" s="924"/>
      <c r="AH39" s="924"/>
      <c r="AI39" s="924"/>
      <c r="AJ39" s="924"/>
      <c r="AK39" s="924"/>
      <c r="AL39" s="924"/>
      <c r="AM39" s="925"/>
      <c r="AN39" s="172"/>
    </row>
    <row r="40" spans="2:42" ht="36" customHeight="1" x14ac:dyDescent="0.45">
      <c r="B40" s="926" t="s">
        <v>686</v>
      </c>
      <c r="C40" s="927"/>
      <c r="D40" s="927"/>
      <c r="E40" s="927"/>
      <c r="F40" s="927"/>
      <c r="G40" s="927"/>
      <c r="H40" s="927"/>
      <c r="I40" s="927"/>
      <c r="J40" s="927"/>
      <c r="K40" s="927"/>
      <c r="L40" s="927"/>
      <c r="M40" s="927"/>
      <c r="N40" s="927"/>
      <c r="O40" s="927"/>
      <c r="P40" s="927"/>
      <c r="Q40" s="927"/>
      <c r="R40" s="927"/>
      <c r="S40" s="927"/>
      <c r="T40" s="927"/>
      <c r="U40" s="928" t="s">
        <v>687</v>
      </c>
      <c r="V40" s="929"/>
      <c r="W40" s="929"/>
      <c r="X40" s="929"/>
      <c r="Y40" s="929"/>
      <c r="Z40" s="930"/>
      <c r="AA40" s="928" t="s">
        <v>688</v>
      </c>
      <c r="AB40" s="929"/>
      <c r="AC40" s="929"/>
      <c r="AD40" s="929"/>
      <c r="AE40" s="929"/>
      <c r="AF40" s="930"/>
      <c r="AG40" s="928" t="s">
        <v>689</v>
      </c>
      <c r="AH40" s="929"/>
      <c r="AI40" s="929"/>
      <c r="AJ40" s="929"/>
      <c r="AK40" s="929"/>
      <c r="AL40" s="930"/>
      <c r="AM40" s="173"/>
      <c r="AN40" s="172"/>
    </row>
    <row r="41" spans="2:42" ht="15" customHeight="1" x14ac:dyDescent="0.45">
      <c r="B41" s="921" t="s">
        <v>690</v>
      </c>
      <c r="C41" s="574"/>
      <c r="D41" s="574"/>
      <c r="E41" s="574"/>
      <c r="F41" s="574"/>
      <c r="G41" s="574"/>
      <c r="H41" s="574"/>
      <c r="I41" s="574"/>
      <c r="J41" s="574"/>
      <c r="K41" s="574"/>
      <c r="L41" s="574"/>
      <c r="M41" s="574"/>
      <c r="N41" s="574"/>
      <c r="O41" s="574"/>
      <c r="P41" s="574"/>
      <c r="Q41" s="574"/>
      <c r="R41" s="574"/>
      <c r="S41" s="574"/>
      <c r="T41" s="575"/>
      <c r="U41" s="153">
        <v>1055</v>
      </c>
      <c r="V41" s="427"/>
      <c r="W41" s="428"/>
      <c r="X41" s="428"/>
      <c r="Y41" s="428"/>
      <c r="Z41" s="429"/>
      <c r="AA41" s="174">
        <v>1981</v>
      </c>
      <c r="AB41" s="505"/>
      <c r="AC41" s="505"/>
      <c r="AD41" s="505"/>
      <c r="AE41" s="505"/>
      <c r="AF41" s="505"/>
      <c r="AG41" s="175">
        <v>1982</v>
      </c>
      <c r="AH41" s="505"/>
      <c r="AI41" s="505"/>
      <c r="AJ41" s="505"/>
      <c r="AK41" s="505"/>
      <c r="AL41" s="505"/>
      <c r="AM41" s="165" t="s">
        <v>670</v>
      </c>
      <c r="AN41" s="172"/>
    </row>
    <row r="42" spans="2:42" ht="15" customHeight="1" x14ac:dyDescent="0.45">
      <c r="B42" s="921" t="s">
        <v>691</v>
      </c>
      <c r="C42" s="574"/>
      <c r="D42" s="574"/>
      <c r="E42" s="574"/>
      <c r="F42" s="574"/>
      <c r="G42" s="574"/>
      <c r="H42" s="574"/>
      <c r="I42" s="574"/>
      <c r="J42" s="574"/>
      <c r="K42" s="574"/>
      <c r="L42" s="574"/>
      <c r="M42" s="574"/>
      <c r="N42" s="574"/>
      <c r="O42" s="574"/>
      <c r="P42" s="574"/>
      <c r="Q42" s="574"/>
      <c r="R42" s="574"/>
      <c r="S42" s="574"/>
      <c r="T42" s="575"/>
      <c r="U42" s="153">
        <v>1056</v>
      </c>
      <c r="V42" s="427"/>
      <c r="W42" s="428"/>
      <c r="X42" s="428"/>
      <c r="Y42" s="428"/>
      <c r="Z42" s="429"/>
      <c r="AA42" s="174">
        <v>1983</v>
      </c>
      <c r="AB42" s="505"/>
      <c r="AC42" s="505"/>
      <c r="AD42" s="505"/>
      <c r="AE42" s="505"/>
      <c r="AF42" s="505"/>
      <c r="AG42" s="175">
        <v>1984</v>
      </c>
      <c r="AH42" s="505"/>
      <c r="AI42" s="505"/>
      <c r="AJ42" s="505"/>
      <c r="AK42" s="505"/>
      <c r="AL42" s="505"/>
      <c r="AM42" s="165" t="s">
        <v>284</v>
      </c>
      <c r="AN42" s="172"/>
    </row>
    <row r="43" spans="2:42" ht="15" customHeight="1" x14ac:dyDescent="0.45">
      <c r="B43" s="921" t="s">
        <v>692</v>
      </c>
      <c r="C43" s="574"/>
      <c r="D43" s="574"/>
      <c r="E43" s="574"/>
      <c r="F43" s="574"/>
      <c r="G43" s="574"/>
      <c r="H43" s="574"/>
      <c r="I43" s="574"/>
      <c r="J43" s="574"/>
      <c r="K43" s="574"/>
      <c r="L43" s="574"/>
      <c r="M43" s="574"/>
      <c r="N43" s="574"/>
      <c r="O43" s="574"/>
      <c r="P43" s="574"/>
      <c r="Q43" s="574"/>
      <c r="R43" s="574"/>
      <c r="S43" s="574"/>
      <c r="T43" s="575"/>
      <c r="U43" s="153">
        <v>1057</v>
      </c>
      <c r="V43" s="427"/>
      <c r="W43" s="428"/>
      <c r="X43" s="428"/>
      <c r="Y43" s="428"/>
      <c r="Z43" s="429"/>
      <c r="AA43" s="174">
        <v>1985</v>
      </c>
      <c r="AB43" s="428"/>
      <c r="AC43" s="428"/>
      <c r="AD43" s="428"/>
      <c r="AE43" s="428"/>
      <c r="AF43" s="428"/>
      <c r="AG43" s="175">
        <v>1986</v>
      </c>
      <c r="AH43" s="428"/>
      <c r="AI43" s="428"/>
      <c r="AJ43" s="428"/>
      <c r="AK43" s="428"/>
      <c r="AL43" s="428"/>
      <c r="AM43" s="165" t="s">
        <v>284</v>
      </c>
      <c r="AN43" s="172"/>
    </row>
    <row r="44" spans="2:42" ht="24" customHeight="1" x14ac:dyDescent="0.45">
      <c r="B44" s="573" t="s">
        <v>693</v>
      </c>
      <c r="C44" s="574"/>
      <c r="D44" s="574"/>
      <c r="E44" s="574"/>
      <c r="F44" s="574"/>
      <c r="G44" s="574"/>
      <c r="H44" s="574"/>
      <c r="I44" s="574"/>
      <c r="J44" s="574"/>
      <c r="K44" s="574"/>
      <c r="L44" s="574"/>
      <c r="M44" s="574"/>
      <c r="N44" s="574"/>
      <c r="O44" s="574"/>
      <c r="P44" s="574"/>
      <c r="Q44" s="574"/>
      <c r="R44" s="574"/>
      <c r="S44" s="574"/>
      <c r="T44" s="575"/>
      <c r="U44" s="153">
        <v>1058</v>
      </c>
      <c r="V44" s="427"/>
      <c r="W44" s="428"/>
      <c r="X44" s="428"/>
      <c r="Y44" s="428"/>
      <c r="Z44" s="429"/>
      <c r="AA44" s="174">
        <v>1987</v>
      </c>
      <c r="AB44" s="428"/>
      <c r="AC44" s="428"/>
      <c r="AD44" s="428"/>
      <c r="AE44" s="428"/>
      <c r="AF44" s="428"/>
      <c r="AG44" s="174">
        <v>1988</v>
      </c>
      <c r="AH44" s="428"/>
      <c r="AI44" s="428"/>
      <c r="AJ44" s="428"/>
      <c r="AK44" s="428"/>
      <c r="AL44" s="428"/>
      <c r="AM44" s="165" t="s">
        <v>675</v>
      </c>
      <c r="AN44" s="172"/>
    </row>
    <row r="45" spans="2:42" ht="15" customHeight="1" x14ac:dyDescent="0.45">
      <c r="B45" s="921" t="s">
        <v>694</v>
      </c>
      <c r="C45" s="574"/>
      <c r="D45" s="574"/>
      <c r="E45" s="574"/>
      <c r="F45" s="574"/>
      <c r="G45" s="574"/>
      <c r="H45" s="574"/>
      <c r="I45" s="574"/>
      <c r="J45" s="574"/>
      <c r="K45" s="574"/>
      <c r="L45" s="574"/>
      <c r="M45" s="574"/>
      <c r="N45" s="574"/>
      <c r="O45" s="574"/>
      <c r="P45" s="574"/>
      <c r="Q45" s="574"/>
      <c r="R45" s="574"/>
      <c r="S45" s="574"/>
      <c r="T45" s="575"/>
      <c r="U45" s="153">
        <v>1060</v>
      </c>
      <c r="V45" s="427"/>
      <c r="W45" s="428"/>
      <c r="X45" s="428"/>
      <c r="Y45" s="428"/>
      <c r="Z45" s="429"/>
      <c r="AA45" s="635"/>
      <c r="AB45" s="636"/>
      <c r="AC45" s="636"/>
      <c r="AD45" s="636"/>
      <c r="AE45" s="636"/>
      <c r="AF45" s="836"/>
      <c r="AG45" s="635"/>
      <c r="AH45" s="636"/>
      <c r="AI45" s="636"/>
      <c r="AJ45" s="636"/>
      <c r="AK45" s="636"/>
      <c r="AL45" s="836"/>
      <c r="AM45" s="165" t="s">
        <v>284</v>
      </c>
      <c r="AN45" s="172"/>
    </row>
    <row r="46" spans="2:42" x14ac:dyDescent="0.45">
      <c r="B46" s="573" t="s">
        <v>695</v>
      </c>
      <c r="C46" s="574"/>
      <c r="D46" s="574"/>
      <c r="E46" s="574"/>
      <c r="F46" s="574"/>
      <c r="G46" s="574"/>
      <c r="H46" s="574"/>
      <c r="I46" s="574"/>
      <c r="J46" s="574"/>
      <c r="K46" s="574"/>
      <c r="L46" s="574"/>
      <c r="M46" s="574"/>
      <c r="N46" s="574"/>
      <c r="O46" s="574"/>
      <c r="P46" s="574"/>
      <c r="Q46" s="574"/>
      <c r="R46" s="574"/>
      <c r="S46" s="574"/>
      <c r="T46" s="575"/>
      <c r="U46" s="153">
        <v>1061</v>
      </c>
      <c r="V46" s="427"/>
      <c r="W46" s="428"/>
      <c r="X46" s="428"/>
      <c r="Y46" s="428"/>
      <c r="Z46" s="429"/>
      <c r="AA46" s="635"/>
      <c r="AB46" s="636"/>
      <c r="AC46" s="636"/>
      <c r="AD46" s="636"/>
      <c r="AE46" s="636"/>
      <c r="AF46" s="836"/>
      <c r="AG46" s="635"/>
      <c r="AH46" s="636"/>
      <c r="AI46" s="636"/>
      <c r="AJ46" s="636"/>
      <c r="AK46" s="636"/>
      <c r="AL46" s="836"/>
      <c r="AM46" s="165" t="s">
        <v>675</v>
      </c>
      <c r="AN46" s="172"/>
    </row>
    <row r="47" spans="2:42" ht="15" customHeight="1" x14ac:dyDescent="0.45">
      <c r="B47" s="573" t="s">
        <v>696</v>
      </c>
      <c r="C47" s="574"/>
      <c r="D47" s="574"/>
      <c r="E47" s="574"/>
      <c r="F47" s="574"/>
      <c r="G47" s="574"/>
      <c r="H47" s="574"/>
      <c r="I47" s="574"/>
      <c r="J47" s="574"/>
      <c r="K47" s="574"/>
      <c r="L47" s="574"/>
      <c r="M47" s="574"/>
      <c r="N47" s="574"/>
      <c r="O47" s="574"/>
      <c r="P47" s="574"/>
      <c r="Q47" s="574"/>
      <c r="R47" s="574"/>
      <c r="S47" s="574"/>
      <c r="T47" s="575"/>
      <c r="U47" s="153">
        <v>1062</v>
      </c>
      <c r="V47" s="427"/>
      <c r="W47" s="428"/>
      <c r="X47" s="428"/>
      <c r="Y47" s="428"/>
      <c r="Z47" s="429"/>
      <c r="AA47" s="635"/>
      <c r="AB47" s="636"/>
      <c r="AC47" s="636"/>
      <c r="AD47" s="636"/>
      <c r="AE47" s="636"/>
      <c r="AF47" s="836"/>
      <c r="AG47" s="635"/>
      <c r="AH47" s="636"/>
      <c r="AI47" s="636"/>
      <c r="AJ47" s="636"/>
      <c r="AK47" s="636"/>
      <c r="AL47" s="836"/>
      <c r="AM47" s="165" t="s">
        <v>675</v>
      </c>
      <c r="AN47" s="172"/>
    </row>
    <row r="48" spans="2:42" ht="15" customHeight="1" x14ac:dyDescent="0.45">
      <c r="B48" s="573" t="s">
        <v>697</v>
      </c>
      <c r="C48" s="574"/>
      <c r="D48" s="574"/>
      <c r="E48" s="574"/>
      <c r="F48" s="574"/>
      <c r="G48" s="574"/>
      <c r="H48" s="574"/>
      <c r="I48" s="574"/>
      <c r="J48" s="574"/>
      <c r="K48" s="574"/>
      <c r="L48" s="574"/>
      <c r="M48" s="574"/>
      <c r="N48" s="574"/>
      <c r="O48" s="574"/>
      <c r="P48" s="574"/>
      <c r="Q48" s="574"/>
      <c r="R48" s="574"/>
      <c r="S48" s="574"/>
      <c r="T48" s="575"/>
      <c r="U48" s="153">
        <v>1099</v>
      </c>
      <c r="V48" s="428"/>
      <c r="W48" s="428"/>
      <c r="X48" s="428"/>
      <c r="Y48" s="428"/>
      <c r="Z48" s="428"/>
      <c r="AA48" s="635"/>
      <c r="AB48" s="636"/>
      <c r="AC48" s="636"/>
      <c r="AD48" s="636"/>
      <c r="AE48" s="636"/>
      <c r="AF48" s="836"/>
      <c r="AG48" s="635"/>
      <c r="AH48" s="636"/>
      <c r="AI48" s="636"/>
      <c r="AJ48" s="636"/>
      <c r="AK48" s="636"/>
      <c r="AL48" s="836"/>
      <c r="AM48" s="165"/>
      <c r="AN48" s="172"/>
    </row>
    <row r="49" spans="2:40" ht="15.75" customHeight="1" x14ac:dyDescent="0.45">
      <c r="B49" s="573" t="s">
        <v>293</v>
      </c>
      <c r="C49" s="574"/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574"/>
      <c r="S49" s="574"/>
      <c r="T49" s="575"/>
      <c r="U49" s="153">
        <v>1847</v>
      </c>
      <c r="V49" s="428"/>
      <c r="W49" s="428"/>
      <c r="X49" s="428"/>
      <c r="Y49" s="428"/>
      <c r="Z49" s="428"/>
      <c r="AA49" s="635"/>
      <c r="AB49" s="636"/>
      <c r="AC49" s="636"/>
      <c r="AD49" s="636"/>
      <c r="AE49" s="636"/>
      <c r="AF49" s="836"/>
      <c r="AG49" s="635"/>
      <c r="AH49" s="636"/>
      <c r="AI49" s="636"/>
      <c r="AJ49" s="636"/>
      <c r="AK49" s="636"/>
      <c r="AL49" s="836"/>
      <c r="AM49" s="165"/>
      <c r="AN49" s="172"/>
    </row>
    <row r="50" spans="2:40" ht="15" customHeight="1" x14ac:dyDescent="0.45">
      <c r="B50" s="573" t="s">
        <v>698</v>
      </c>
      <c r="C50" s="574"/>
      <c r="D50" s="574"/>
      <c r="E50" s="574"/>
      <c r="F50" s="574"/>
      <c r="G50" s="574"/>
      <c r="H50" s="574"/>
      <c r="I50" s="574"/>
      <c r="J50" s="574"/>
      <c r="K50" s="574"/>
      <c r="L50" s="574"/>
      <c r="M50" s="574"/>
      <c r="N50" s="574"/>
      <c r="O50" s="574"/>
      <c r="P50" s="574"/>
      <c r="Q50" s="574"/>
      <c r="R50" s="574"/>
      <c r="S50" s="574"/>
      <c r="T50" s="575"/>
      <c r="U50" s="153">
        <v>1100</v>
      </c>
      <c r="V50" s="428"/>
      <c r="W50" s="428"/>
      <c r="X50" s="428"/>
      <c r="Y50" s="428"/>
      <c r="Z50" s="428"/>
      <c r="AA50" s="635"/>
      <c r="AB50" s="636"/>
      <c r="AC50" s="636"/>
      <c r="AD50" s="636"/>
      <c r="AE50" s="636"/>
      <c r="AF50" s="836"/>
      <c r="AG50" s="635"/>
      <c r="AH50" s="636"/>
      <c r="AI50" s="636"/>
      <c r="AJ50" s="636"/>
      <c r="AK50" s="636"/>
      <c r="AL50" s="836"/>
      <c r="AM50" s="165"/>
      <c r="AN50" s="172"/>
    </row>
    <row r="51" spans="2:40" ht="15" customHeight="1" x14ac:dyDescent="0.45">
      <c r="B51" s="573" t="s">
        <v>699</v>
      </c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5"/>
      <c r="U51" s="153">
        <v>1114</v>
      </c>
      <c r="V51" s="428"/>
      <c r="W51" s="428"/>
      <c r="X51" s="428"/>
      <c r="Y51" s="428"/>
      <c r="Z51" s="428"/>
      <c r="AA51" s="635"/>
      <c r="AB51" s="636"/>
      <c r="AC51" s="636"/>
      <c r="AD51" s="636"/>
      <c r="AE51" s="636"/>
      <c r="AF51" s="836"/>
      <c r="AG51" s="635"/>
      <c r="AH51" s="636"/>
      <c r="AI51" s="636"/>
      <c r="AJ51" s="636"/>
      <c r="AK51" s="636"/>
      <c r="AL51" s="836"/>
      <c r="AM51" s="165"/>
      <c r="AN51" s="172"/>
    </row>
    <row r="52" spans="2:40" x14ac:dyDescent="0.45">
      <c r="B52" s="918" t="s">
        <v>700</v>
      </c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  <c r="Q52" s="919"/>
      <c r="R52" s="919"/>
      <c r="S52" s="919"/>
      <c r="T52" s="919"/>
      <c r="U52" s="919"/>
      <c r="V52" s="919"/>
      <c r="W52" s="919"/>
      <c r="X52" s="919"/>
      <c r="Y52" s="919"/>
      <c r="Z52" s="919"/>
      <c r="AA52" s="919"/>
      <c r="AB52" s="919"/>
      <c r="AC52" s="919"/>
      <c r="AD52" s="919"/>
      <c r="AE52" s="919"/>
      <c r="AF52" s="919"/>
      <c r="AG52" s="919"/>
      <c r="AH52" s="919"/>
      <c r="AI52" s="919"/>
      <c r="AJ52" s="919"/>
      <c r="AK52" s="919"/>
      <c r="AL52" s="919"/>
      <c r="AM52" s="920"/>
      <c r="AN52" s="172"/>
    </row>
    <row r="53" spans="2:40" ht="33.75" customHeight="1" x14ac:dyDescent="0.45">
      <c r="B53" s="573" t="s">
        <v>701</v>
      </c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5"/>
      <c r="U53" s="176">
        <v>1063</v>
      </c>
      <c r="V53" s="504"/>
      <c r="W53" s="505"/>
      <c r="X53" s="505"/>
      <c r="Y53" s="505"/>
      <c r="Z53" s="506"/>
      <c r="AA53" s="174">
        <v>1989</v>
      </c>
      <c r="AB53" s="504"/>
      <c r="AC53" s="505"/>
      <c r="AD53" s="505"/>
      <c r="AE53" s="505"/>
      <c r="AF53" s="506"/>
      <c r="AG53" s="174">
        <v>1990</v>
      </c>
      <c r="AH53" s="504"/>
      <c r="AI53" s="505"/>
      <c r="AJ53" s="505"/>
      <c r="AK53" s="505"/>
      <c r="AL53" s="506"/>
      <c r="AM53" s="165"/>
      <c r="AN53" s="172"/>
    </row>
    <row r="54" spans="2:40" ht="15" customHeight="1" x14ac:dyDescent="0.45">
      <c r="B54" s="573" t="s">
        <v>702</v>
      </c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4"/>
      <c r="X54" s="574"/>
      <c r="Y54" s="574"/>
      <c r="Z54" s="574"/>
      <c r="AA54" s="574"/>
      <c r="AB54" s="574"/>
      <c r="AC54" s="574"/>
      <c r="AD54" s="574"/>
      <c r="AE54" s="574"/>
      <c r="AF54" s="574"/>
      <c r="AG54" s="177">
        <v>1064</v>
      </c>
      <c r="AH54" s="427"/>
      <c r="AI54" s="428"/>
      <c r="AJ54" s="428"/>
      <c r="AK54" s="428"/>
      <c r="AL54" s="429"/>
      <c r="AM54" s="165"/>
      <c r="AN54" s="172"/>
    </row>
    <row r="55" spans="2:40" ht="14.65" thickBot="1" x14ac:dyDescent="0.5">
      <c r="B55" s="794" t="s">
        <v>703</v>
      </c>
      <c r="C55" s="795"/>
      <c r="D55" s="795"/>
      <c r="E55" s="795"/>
      <c r="F55" s="795"/>
      <c r="G55" s="795"/>
      <c r="H55" s="795"/>
      <c r="I55" s="795"/>
      <c r="J55" s="795"/>
      <c r="K55" s="795"/>
      <c r="L55" s="795"/>
      <c r="M55" s="795"/>
      <c r="N55" s="795"/>
      <c r="O55" s="795"/>
      <c r="P55" s="795"/>
      <c r="Q55" s="795"/>
      <c r="R55" s="795"/>
      <c r="S55" s="795"/>
      <c r="T55" s="795"/>
      <c r="U55" s="795"/>
      <c r="V55" s="795"/>
      <c r="W55" s="795"/>
      <c r="X55" s="795"/>
      <c r="Y55" s="795"/>
      <c r="Z55" s="795"/>
      <c r="AA55" s="795"/>
      <c r="AB55" s="795"/>
      <c r="AC55" s="795"/>
      <c r="AD55" s="795"/>
      <c r="AE55" s="795"/>
      <c r="AF55" s="795"/>
      <c r="AG55" s="178">
        <v>1065</v>
      </c>
      <c r="AH55" s="797"/>
      <c r="AI55" s="798"/>
      <c r="AJ55" s="798"/>
      <c r="AK55" s="798"/>
      <c r="AL55" s="799"/>
      <c r="AM55" s="165"/>
      <c r="AN55" s="172"/>
    </row>
    <row r="56" spans="2:40" ht="9" customHeight="1" collapsed="1" thickBot="1" x14ac:dyDescent="0.5">
      <c r="B56" s="917"/>
      <c r="C56" s="917"/>
      <c r="D56" s="917"/>
      <c r="E56" s="917"/>
      <c r="F56" s="917"/>
      <c r="G56" s="917"/>
      <c r="H56" s="917"/>
      <c r="I56" s="917"/>
      <c r="J56" s="917"/>
      <c r="K56" s="917"/>
      <c r="L56" s="917"/>
      <c r="M56" s="917"/>
      <c r="N56" s="917"/>
      <c r="O56" s="917"/>
      <c r="P56" s="917"/>
      <c r="Q56" s="917"/>
      <c r="R56" s="917"/>
      <c r="S56" s="917"/>
      <c r="T56" s="917"/>
      <c r="U56" s="917"/>
      <c r="V56" s="917"/>
      <c r="W56" s="917"/>
      <c r="X56" s="917"/>
      <c r="Y56" s="917"/>
      <c r="Z56" s="917"/>
      <c r="AA56" s="917"/>
      <c r="AB56" s="917"/>
      <c r="AC56" s="917"/>
      <c r="AD56" s="917"/>
      <c r="AE56" s="917"/>
      <c r="AF56" s="917"/>
      <c r="AG56" s="917"/>
      <c r="AH56" s="917"/>
      <c r="AI56" s="917"/>
      <c r="AJ56" s="917"/>
      <c r="AK56" s="917"/>
      <c r="AL56" s="917"/>
      <c r="AM56" s="917"/>
      <c r="AN56" s="148"/>
    </row>
    <row r="57" spans="2:40" ht="15" customHeight="1" thickTop="1" x14ac:dyDescent="0.45">
      <c r="B57" s="899" t="s">
        <v>704</v>
      </c>
      <c r="C57" s="900"/>
      <c r="D57" s="900"/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900"/>
      <c r="R57" s="900"/>
      <c r="S57" s="900"/>
      <c r="T57" s="900"/>
      <c r="U57" s="900"/>
      <c r="V57" s="900"/>
      <c r="W57" s="900"/>
      <c r="X57" s="900"/>
      <c r="Y57" s="900"/>
      <c r="Z57" s="900"/>
      <c r="AA57" s="900"/>
      <c r="AB57" s="900"/>
      <c r="AC57" s="900"/>
      <c r="AD57" s="900"/>
      <c r="AE57" s="900"/>
      <c r="AF57" s="900"/>
      <c r="AG57" s="900"/>
      <c r="AH57" s="900"/>
      <c r="AI57" s="900"/>
      <c r="AJ57" s="900"/>
      <c r="AK57" s="900"/>
      <c r="AL57" s="900"/>
      <c r="AM57" s="901"/>
      <c r="AN57" s="148"/>
    </row>
    <row r="58" spans="2:40" ht="15" customHeight="1" x14ac:dyDescent="0.45">
      <c r="B58" s="573" t="s">
        <v>705</v>
      </c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4"/>
      <c r="X58" s="574"/>
      <c r="Y58" s="574"/>
      <c r="Z58" s="574"/>
      <c r="AA58" s="574"/>
      <c r="AB58" s="574"/>
      <c r="AC58" s="574"/>
      <c r="AD58" s="574"/>
      <c r="AE58" s="574"/>
      <c r="AF58" s="575"/>
      <c r="AG58" s="179">
        <v>701</v>
      </c>
      <c r="AH58" s="455"/>
      <c r="AI58" s="456"/>
      <c r="AJ58" s="456"/>
      <c r="AK58" s="456"/>
      <c r="AL58" s="693"/>
      <c r="AM58" s="165" t="s">
        <v>670</v>
      </c>
      <c r="AN58" s="163"/>
    </row>
    <row r="59" spans="2:40" ht="15" customHeight="1" x14ac:dyDescent="0.45">
      <c r="B59" s="573" t="s">
        <v>706</v>
      </c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4"/>
      <c r="X59" s="574"/>
      <c r="Y59" s="574"/>
      <c r="Z59" s="574"/>
      <c r="AA59" s="574"/>
      <c r="AB59" s="574"/>
      <c r="AC59" s="574"/>
      <c r="AD59" s="574"/>
      <c r="AE59" s="574"/>
      <c r="AF59" s="575"/>
      <c r="AG59" s="153">
        <v>702</v>
      </c>
      <c r="AH59" s="427"/>
      <c r="AI59" s="428"/>
      <c r="AJ59" s="428"/>
      <c r="AK59" s="428"/>
      <c r="AL59" s="429"/>
      <c r="AM59" s="165" t="s">
        <v>284</v>
      </c>
      <c r="AN59" s="148"/>
    </row>
    <row r="60" spans="2:40" ht="15" customHeight="1" x14ac:dyDescent="0.45">
      <c r="B60" s="573" t="s">
        <v>707</v>
      </c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4"/>
      <c r="X60" s="574"/>
      <c r="Y60" s="574"/>
      <c r="Z60" s="574"/>
      <c r="AA60" s="574"/>
      <c r="AB60" s="574"/>
      <c r="AC60" s="574"/>
      <c r="AD60" s="574"/>
      <c r="AE60" s="574"/>
      <c r="AF60" s="575"/>
      <c r="AG60" s="153">
        <v>703</v>
      </c>
      <c r="AH60" s="427"/>
      <c r="AI60" s="428"/>
      <c r="AJ60" s="428"/>
      <c r="AK60" s="428"/>
      <c r="AL60" s="429"/>
      <c r="AM60" s="165" t="s">
        <v>675</v>
      </c>
      <c r="AN60" s="148"/>
    </row>
    <row r="61" spans="2:40" ht="15" customHeight="1" x14ac:dyDescent="0.45">
      <c r="B61" s="573" t="s">
        <v>708</v>
      </c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4"/>
      <c r="X61" s="574"/>
      <c r="Y61" s="574"/>
      <c r="Z61" s="574"/>
      <c r="AA61" s="574"/>
      <c r="AB61" s="574"/>
      <c r="AC61" s="574"/>
      <c r="AD61" s="574"/>
      <c r="AE61" s="574"/>
      <c r="AF61" s="575"/>
      <c r="AG61" s="153">
        <v>704</v>
      </c>
      <c r="AH61" s="427"/>
      <c r="AI61" s="428"/>
      <c r="AJ61" s="428"/>
      <c r="AK61" s="428"/>
      <c r="AL61" s="429"/>
      <c r="AM61" s="165" t="s">
        <v>670</v>
      </c>
      <c r="AN61" s="148"/>
    </row>
    <row r="62" spans="2:40" ht="15" customHeight="1" x14ac:dyDescent="0.45">
      <c r="B62" s="573" t="s">
        <v>709</v>
      </c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4"/>
      <c r="X62" s="574"/>
      <c r="Y62" s="574"/>
      <c r="Z62" s="574"/>
      <c r="AA62" s="574"/>
      <c r="AB62" s="574"/>
      <c r="AC62" s="574"/>
      <c r="AD62" s="574"/>
      <c r="AE62" s="574"/>
      <c r="AF62" s="575"/>
      <c r="AG62" s="153">
        <v>930</v>
      </c>
      <c r="AH62" s="427"/>
      <c r="AI62" s="428"/>
      <c r="AJ62" s="428"/>
      <c r="AK62" s="428"/>
      <c r="AL62" s="429"/>
      <c r="AM62" s="165" t="s">
        <v>284</v>
      </c>
      <c r="AN62" s="148"/>
    </row>
    <row r="63" spans="2:40" ht="15" customHeight="1" thickBot="1" x14ac:dyDescent="0.5">
      <c r="B63" s="911" t="s">
        <v>710</v>
      </c>
      <c r="C63" s="912"/>
      <c r="D63" s="912"/>
      <c r="E63" s="912"/>
      <c r="F63" s="912"/>
      <c r="G63" s="912"/>
      <c r="H63" s="912"/>
      <c r="I63" s="912"/>
      <c r="J63" s="912"/>
      <c r="K63" s="912"/>
      <c r="L63" s="912"/>
      <c r="M63" s="912"/>
      <c r="N63" s="912"/>
      <c r="O63" s="912"/>
      <c r="P63" s="912"/>
      <c r="Q63" s="912"/>
      <c r="R63" s="912"/>
      <c r="S63" s="912"/>
      <c r="T63" s="912"/>
      <c r="U63" s="912"/>
      <c r="V63" s="912"/>
      <c r="W63" s="912"/>
      <c r="X63" s="912"/>
      <c r="Y63" s="912"/>
      <c r="Z63" s="912"/>
      <c r="AA63" s="912"/>
      <c r="AB63" s="912"/>
      <c r="AC63" s="912"/>
      <c r="AD63" s="912"/>
      <c r="AE63" s="912"/>
      <c r="AF63" s="913"/>
      <c r="AG63" s="153">
        <v>705</v>
      </c>
      <c r="AH63" s="914"/>
      <c r="AI63" s="915"/>
      <c r="AJ63" s="915"/>
      <c r="AK63" s="915"/>
      <c r="AL63" s="916"/>
      <c r="AM63" s="165" t="s">
        <v>675</v>
      </c>
      <c r="AN63" s="148"/>
    </row>
    <row r="64" spans="2:40" ht="9" customHeight="1" collapsed="1" thickTop="1" thickBot="1" x14ac:dyDescent="0.5">
      <c r="B64" s="572"/>
      <c r="C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148"/>
    </row>
    <row r="65" spans="2:40" ht="15" customHeight="1" thickTop="1" x14ac:dyDescent="0.45">
      <c r="B65" s="899" t="s">
        <v>711</v>
      </c>
      <c r="C65" s="900"/>
      <c r="D65" s="900"/>
      <c r="E65" s="900"/>
      <c r="F65" s="900"/>
      <c r="G65" s="900"/>
      <c r="H65" s="900"/>
      <c r="I65" s="900"/>
      <c r="J65" s="900"/>
      <c r="K65" s="900"/>
      <c r="L65" s="900"/>
      <c r="M65" s="900"/>
      <c r="N65" s="900"/>
      <c r="O65" s="900"/>
      <c r="P65" s="900"/>
      <c r="Q65" s="900"/>
      <c r="R65" s="900"/>
      <c r="S65" s="900"/>
      <c r="T65" s="900"/>
      <c r="U65" s="900"/>
      <c r="V65" s="900"/>
      <c r="W65" s="900"/>
      <c r="X65" s="900"/>
      <c r="Y65" s="900"/>
      <c r="Z65" s="900"/>
      <c r="AA65" s="900"/>
      <c r="AB65" s="900"/>
      <c r="AC65" s="900"/>
      <c r="AD65" s="900"/>
      <c r="AE65" s="900"/>
      <c r="AF65" s="900"/>
      <c r="AG65" s="900"/>
      <c r="AH65" s="900"/>
      <c r="AI65" s="900"/>
      <c r="AJ65" s="900"/>
      <c r="AK65" s="900"/>
      <c r="AL65" s="900"/>
      <c r="AM65" s="901"/>
      <c r="AN65" s="148"/>
    </row>
    <row r="66" spans="2:40" ht="15" customHeight="1" x14ac:dyDescent="0.45">
      <c r="B66" s="902" t="s">
        <v>712</v>
      </c>
      <c r="C66" s="903"/>
      <c r="D66" s="903"/>
      <c r="E66" s="903"/>
      <c r="F66" s="903"/>
      <c r="G66" s="903"/>
      <c r="H66" s="903"/>
      <c r="I66" s="903"/>
      <c r="J66" s="903"/>
      <c r="K66" s="903"/>
      <c r="L66" s="903"/>
      <c r="M66" s="903"/>
      <c r="N66" s="903"/>
      <c r="O66" s="903"/>
      <c r="P66" s="903"/>
      <c r="Q66" s="903"/>
      <c r="R66" s="903"/>
      <c r="S66" s="903"/>
      <c r="T66" s="903"/>
      <c r="U66" s="903"/>
      <c r="V66" s="903"/>
      <c r="W66" s="903"/>
      <c r="X66" s="903"/>
      <c r="Y66" s="903"/>
      <c r="Z66" s="903"/>
      <c r="AA66" s="903"/>
      <c r="AB66" s="903"/>
      <c r="AC66" s="903"/>
      <c r="AD66" s="903"/>
      <c r="AE66" s="903"/>
      <c r="AF66" s="903"/>
      <c r="AG66" s="903"/>
      <c r="AH66" s="903"/>
      <c r="AI66" s="903"/>
      <c r="AJ66" s="903"/>
      <c r="AK66" s="903"/>
      <c r="AL66" s="903"/>
      <c r="AM66" s="904"/>
      <c r="AN66" s="148"/>
    </row>
    <row r="67" spans="2:40" ht="19.5" customHeight="1" x14ac:dyDescent="0.45">
      <c r="B67" s="905" t="s">
        <v>713</v>
      </c>
      <c r="C67" s="906"/>
      <c r="D67" s="906"/>
      <c r="E67" s="906"/>
      <c r="F67" s="906"/>
      <c r="G67" s="906"/>
      <c r="H67" s="906"/>
      <c r="I67" s="906"/>
      <c r="J67" s="906"/>
      <c r="K67" s="906"/>
      <c r="L67" s="906"/>
      <c r="M67" s="906"/>
      <c r="N67" s="906"/>
      <c r="O67" s="906"/>
      <c r="P67" s="906"/>
      <c r="Q67" s="906"/>
      <c r="R67" s="906"/>
      <c r="S67" s="906"/>
      <c r="T67" s="906"/>
      <c r="U67" s="906"/>
      <c r="V67" s="906"/>
      <c r="W67" s="906"/>
      <c r="X67" s="906"/>
      <c r="Y67" s="906"/>
      <c r="Z67" s="906"/>
      <c r="AA67" s="906"/>
      <c r="AB67" s="906"/>
      <c r="AC67" s="906"/>
      <c r="AD67" s="906"/>
      <c r="AE67" s="906"/>
      <c r="AF67" s="906"/>
      <c r="AG67" s="907"/>
      <c r="AH67" s="908" t="s">
        <v>714</v>
      </c>
      <c r="AI67" s="906"/>
      <c r="AJ67" s="906"/>
      <c r="AK67" s="906"/>
      <c r="AL67" s="906"/>
      <c r="AM67" s="909"/>
      <c r="AN67" s="148"/>
    </row>
    <row r="68" spans="2:40" ht="15" customHeight="1" x14ac:dyDescent="0.45">
      <c r="B68" s="618" t="s">
        <v>715</v>
      </c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/>
      <c r="X68" s="619"/>
      <c r="Y68" s="619"/>
      <c r="Z68" s="619"/>
      <c r="AA68" s="619"/>
      <c r="AB68" s="619"/>
      <c r="AC68" s="619"/>
      <c r="AD68" s="619"/>
      <c r="AE68" s="619"/>
      <c r="AF68" s="619"/>
      <c r="AG68" s="910"/>
      <c r="AH68" s="180">
        <v>1070</v>
      </c>
      <c r="AI68" s="664"/>
      <c r="AJ68" s="505"/>
      <c r="AK68" s="505"/>
      <c r="AL68" s="505"/>
      <c r="AM68" s="823"/>
      <c r="AN68" s="148"/>
    </row>
    <row r="69" spans="2:40" ht="15" customHeight="1" x14ac:dyDescent="0.45">
      <c r="B69" s="573" t="s">
        <v>716</v>
      </c>
      <c r="C69" s="574"/>
      <c r="D69" s="574"/>
      <c r="E69" s="574"/>
      <c r="F69" s="574"/>
      <c r="G69" s="574"/>
      <c r="H69" s="574"/>
      <c r="I69" s="574"/>
      <c r="J69" s="574"/>
      <c r="K69" s="574"/>
      <c r="L69" s="574"/>
      <c r="M69" s="574"/>
      <c r="N69" s="574"/>
      <c r="O69" s="574"/>
      <c r="P69" s="574"/>
      <c r="Q69" s="574"/>
      <c r="R69" s="574"/>
      <c r="S69" s="574"/>
      <c r="T69" s="574"/>
      <c r="U69" s="574"/>
      <c r="V69" s="574"/>
      <c r="W69" s="574"/>
      <c r="X69" s="574"/>
      <c r="Y69" s="574"/>
      <c r="Z69" s="574"/>
      <c r="AA69" s="574"/>
      <c r="AB69" s="574"/>
      <c r="AC69" s="574"/>
      <c r="AD69" s="574"/>
      <c r="AE69" s="574"/>
      <c r="AF69" s="574"/>
      <c r="AG69" s="897"/>
      <c r="AH69" s="168">
        <v>1074</v>
      </c>
      <c r="AI69" s="658"/>
      <c r="AJ69" s="428"/>
      <c r="AK69" s="428"/>
      <c r="AL69" s="428"/>
      <c r="AM69" s="788"/>
      <c r="AN69" s="148"/>
    </row>
    <row r="70" spans="2:40" x14ac:dyDescent="0.45">
      <c r="B70" s="816" t="s">
        <v>717</v>
      </c>
      <c r="C70" s="817"/>
      <c r="D70" s="817"/>
      <c r="E70" s="817"/>
      <c r="F70" s="817"/>
      <c r="G70" s="817"/>
      <c r="H70" s="817"/>
      <c r="I70" s="817"/>
      <c r="J70" s="817"/>
      <c r="K70" s="817"/>
      <c r="L70" s="817"/>
      <c r="M70" s="817"/>
      <c r="N70" s="817"/>
      <c r="O70" s="817"/>
      <c r="P70" s="817"/>
      <c r="Q70" s="817"/>
      <c r="R70" s="817"/>
      <c r="S70" s="817"/>
      <c r="T70" s="817"/>
      <c r="U70" s="817"/>
      <c r="V70" s="817"/>
      <c r="W70" s="817"/>
      <c r="X70" s="817"/>
      <c r="Y70" s="817"/>
      <c r="Z70" s="817"/>
      <c r="AA70" s="817"/>
      <c r="AB70" s="817"/>
      <c r="AC70" s="817"/>
      <c r="AD70" s="817"/>
      <c r="AE70" s="817"/>
      <c r="AF70" s="817"/>
      <c r="AG70" s="817"/>
      <c r="AH70" s="817"/>
      <c r="AI70" s="817"/>
      <c r="AJ70" s="817"/>
      <c r="AK70" s="817"/>
      <c r="AL70" s="817"/>
      <c r="AM70" s="818"/>
      <c r="AN70" s="148"/>
    </row>
    <row r="71" spans="2:40" ht="19.5" customHeight="1" x14ac:dyDescent="0.45">
      <c r="B71" s="872" t="s">
        <v>713</v>
      </c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73"/>
      <c r="T71" s="873"/>
      <c r="U71" s="873"/>
      <c r="V71" s="873"/>
      <c r="W71" s="873"/>
      <c r="X71" s="873"/>
      <c r="Y71" s="873"/>
      <c r="Z71" s="873"/>
      <c r="AA71" s="873"/>
      <c r="AB71" s="873"/>
      <c r="AC71" s="873"/>
      <c r="AD71" s="873"/>
      <c r="AE71" s="873"/>
      <c r="AF71" s="873"/>
      <c r="AG71" s="894"/>
      <c r="AH71" s="895" t="s">
        <v>714</v>
      </c>
      <c r="AI71" s="873"/>
      <c r="AJ71" s="873"/>
      <c r="AK71" s="873"/>
      <c r="AL71" s="873"/>
      <c r="AM71" s="874"/>
      <c r="AN71" s="148"/>
    </row>
    <row r="72" spans="2:40" ht="15" customHeight="1" x14ac:dyDescent="0.45">
      <c r="B72" s="878" t="s">
        <v>715</v>
      </c>
      <c r="C72" s="879"/>
      <c r="D72" s="879"/>
      <c r="E72" s="879"/>
      <c r="F72" s="879"/>
      <c r="G72" s="879"/>
      <c r="H72" s="879"/>
      <c r="I72" s="879"/>
      <c r="J72" s="879"/>
      <c r="K72" s="879"/>
      <c r="L72" s="879"/>
      <c r="M72" s="879"/>
      <c r="N72" s="879"/>
      <c r="O72" s="879"/>
      <c r="P72" s="879"/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879"/>
      <c r="AB72" s="879"/>
      <c r="AC72" s="879"/>
      <c r="AD72" s="879"/>
      <c r="AE72" s="879"/>
      <c r="AF72" s="879"/>
      <c r="AG72" s="898"/>
      <c r="AH72" s="168">
        <v>1079</v>
      </c>
      <c r="AI72" s="658"/>
      <c r="AJ72" s="428"/>
      <c r="AK72" s="428"/>
      <c r="AL72" s="428"/>
      <c r="AM72" s="788"/>
      <c r="AN72" s="148"/>
    </row>
    <row r="73" spans="2:40" ht="15" customHeight="1" x14ac:dyDescent="0.45">
      <c r="B73" s="889" t="s">
        <v>716</v>
      </c>
      <c r="C73" s="890"/>
      <c r="D73" s="890"/>
      <c r="E73" s="890"/>
      <c r="F73" s="890"/>
      <c r="G73" s="890"/>
      <c r="H73" s="890"/>
      <c r="I73" s="890"/>
      <c r="J73" s="890"/>
      <c r="K73" s="890"/>
      <c r="L73" s="890"/>
      <c r="M73" s="890"/>
      <c r="N73" s="890"/>
      <c r="O73" s="890"/>
      <c r="P73" s="890"/>
      <c r="Q73" s="890"/>
      <c r="R73" s="890"/>
      <c r="S73" s="890"/>
      <c r="T73" s="890"/>
      <c r="U73" s="890"/>
      <c r="V73" s="890"/>
      <c r="W73" s="890"/>
      <c r="X73" s="890"/>
      <c r="Y73" s="890"/>
      <c r="Z73" s="890"/>
      <c r="AA73" s="890"/>
      <c r="AB73" s="890"/>
      <c r="AC73" s="890"/>
      <c r="AD73" s="890"/>
      <c r="AE73" s="890"/>
      <c r="AF73" s="890"/>
      <c r="AG73" s="891"/>
      <c r="AH73" s="180">
        <v>1083</v>
      </c>
      <c r="AI73" s="892"/>
      <c r="AJ73" s="580"/>
      <c r="AK73" s="580"/>
      <c r="AL73" s="580"/>
      <c r="AM73" s="893"/>
      <c r="AN73" s="148"/>
    </row>
    <row r="74" spans="2:40" ht="15" customHeight="1" x14ac:dyDescent="0.45">
      <c r="B74" s="860" t="s">
        <v>718</v>
      </c>
      <c r="C74" s="861"/>
      <c r="D74" s="861"/>
      <c r="E74" s="861"/>
      <c r="F74" s="861"/>
      <c r="G74" s="861"/>
      <c r="H74" s="861"/>
      <c r="I74" s="861"/>
      <c r="J74" s="861"/>
      <c r="K74" s="861"/>
      <c r="L74" s="861"/>
      <c r="M74" s="861"/>
      <c r="N74" s="861"/>
      <c r="O74" s="861"/>
      <c r="P74" s="861"/>
      <c r="Q74" s="861"/>
      <c r="R74" s="861"/>
      <c r="S74" s="861"/>
      <c r="T74" s="861"/>
      <c r="U74" s="861"/>
      <c r="V74" s="861"/>
      <c r="W74" s="861"/>
      <c r="X74" s="861"/>
      <c r="Y74" s="861"/>
      <c r="Z74" s="861"/>
      <c r="AA74" s="861"/>
      <c r="AB74" s="861"/>
      <c r="AC74" s="861"/>
      <c r="AD74" s="861"/>
      <c r="AE74" s="861"/>
      <c r="AF74" s="861"/>
      <c r="AG74" s="861"/>
      <c r="AH74" s="861"/>
      <c r="AI74" s="861"/>
      <c r="AJ74" s="861"/>
      <c r="AK74" s="861"/>
      <c r="AL74" s="861"/>
      <c r="AM74" s="862"/>
      <c r="AN74" s="148"/>
    </row>
    <row r="75" spans="2:40" ht="23.25" customHeight="1" x14ac:dyDescent="0.45">
      <c r="B75" s="872" t="s">
        <v>713</v>
      </c>
      <c r="C75" s="873"/>
      <c r="D75" s="873"/>
      <c r="E75" s="873"/>
      <c r="F75" s="873"/>
      <c r="G75" s="873"/>
      <c r="H75" s="873"/>
      <c r="I75" s="873"/>
      <c r="J75" s="873"/>
      <c r="K75" s="873"/>
      <c r="L75" s="873"/>
      <c r="M75" s="873"/>
      <c r="N75" s="873"/>
      <c r="O75" s="873"/>
      <c r="P75" s="873"/>
      <c r="Q75" s="873"/>
      <c r="R75" s="873"/>
      <c r="S75" s="873"/>
      <c r="T75" s="873"/>
      <c r="U75" s="873"/>
      <c r="V75" s="873"/>
      <c r="W75" s="873"/>
      <c r="X75" s="873"/>
      <c r="Y75" s="873"/>
      <c r="Z75" s="873"/>
      <c r="AA75" s="873"/>
      <c r="AB75" s="873"/>
      <c r="AC75" s="873"/>
      <c r="AD75" s="873"/>
      <c r="AE75" s="873"/>
      <c r="AF75" s="873"/>
      <c r="AG75" s="894"/>
      <c r="AH75" s="895" t="s">
        <v>714</v>
      </c>
      <c r="AI75" s="873"/>
      <c r="AJ75" s="873"/>
      <c r="AK75" s="873"/>
      <c r="AL75" s="873"/>
      <c r="AM75" s="874"/>
      <c r="AN75" s="148"/>
    </row>
    <row r="76" spans="2:40" ht="15" customHeight="1" x14ac:dyDescent="0.45">
      <c r="B76" s="833" t="s">
        <v>715</v>
      </c>
      <c r="C76" s="834"/>
      <c r="D76" s="834"/>
      <c r="E76" s="834"/>
      <c r="F76" s="834"/>
      <c r="G76" s="834"/>
      <c r="H76" s="834"/>
      <c r="I76" s="834"/>
      <c r="J76" s="834"/>
      <c r="K76" s="834"/>
      <c r="L76" s="834"/>
      <c r="M76" s="834"/>
      <c r="N76" s="834"/>
      <c r="O76" s="834"/>
      <c r="P76" s="834"/>
      <c r="Q76" s="834"/>
      <c r="R76" s="834"/>
      <c r="S76" s="834"/>
      <c r="T76" s="834"/>
      <c r="U76" s="834"/>
      <c r="V76" s="834"/>
      <c r="W76" s="834"/>
      <c r="X76" s="834"/>
      <c r="Y76" s="834"/>
      <c r="Z76" s="834"/>
      <c r="AA76" s="834"/>
      <c r="AB76" s="834"/>
      <c r="AC76" s="834"/>
      <c r="AD76" s="834"/>
      <c r="AE76" s="834"/>
      <c r="AF76" s="834"/>
      <c r="AG76" s="896"/>
      <c r="AH76" s="180">
        <v>1087</v>
      </c>
      <c r="AI76" s="664"/>
      <c r="AJ76" s="505"/>
      <c r="AK76" s="505"/>
      <c r="AL76" s="505"/>
      <c r="AM76" s="823"/>
      <c r="AN76" s="148"/>
    </row>
    <row r="77" spans="2:40" ht="15" customHeight="1" x14ac:dyDescent="0.45">
      <c r="B77" s="878" t="s">
        <v>716</v>
      </c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168">
        <v>1131</v>
      </c>
      <c r="AI77" s="577"/>
      <c r="AJ77" s="577"/>
      <c r="AK77" s="577"/>
      <c r="AL77" s="577"/>
      <c r="AM77" s="880"/>
      <c r="AN77" s="148"/>
    </row>
    <row r="78" spans="2:40" ht="15" customHeight="1" x14ac:dyDescent="0.45">
      <c r="B78" s="881" t="s">
        <v>719</v>
      </c>
      <c r="C78" s="882"/>
      <c r="D78" s="882"/>
      <c r="E78" s="882"/>
      <c r="F78" s="882"/>
      <c r="G78" s="882"/>
      <c r="H78" s="882"/>
      <c r="I78" s="882"/>
      <c r="J78" s="882"/>
      <c r="K78" s="882"/>
      <c r="L78" s="882"/>
      <c r="M78" s="882"/>
      <c r="N78" s="882"/>
      <c r="O78" s="882"/>
      <c r="P78" s="882"/>
      <c r="Q78" s="882"/>
      <c r="R78" s="882"/>
      <c r="S78" s="882"/>
      <c r="T78" s="882"/>
      <c r="U78" s="882"/>
      <c r="V78" s="882"/>
      <c r="W78" s="882"/>
      <c r="X78" s="882"/>
      <c r="Y78" s="882"/>
      <c r="Z78" s="882"/>
      <c r="AA78" s="882"/>
      <c r="AB78" s="882"/>
      <c r="AC78" s="882"/>
      <c r="AD78" s="882"/>
      <c r="AE78" s="882"/>
      <c r="AF78" s="882"/>
      <c r="AG78" s="882"/>
      <c r="AH78" s="882"/>
      <c r="AI78" s="882"/>
      <c r="AJ78" s="882"/>
      <c r="AK78" s="882"/>
      <c r="AL78" s="882"/>
      <c r="AM78" s="883"/>
      <c r="AN78" s="148"/>
    </row>
    <row r="79" spans="2:40" ht="19.5" customHeight="1" x14ac:dyDescent="0.45">
      <c r="B79" s="884" t="s">
        <v>720</v>
      </c>
      <c r="C79" s="885"/>
      <c r="D79" s="885"/>
      <c r="E79" s="885"/>
      <c r="F79" s="885"/>
      <c r="G79" s="885"/>
      <c r="H79" s="885"/>
      <c r="I79" s="885"/>
      <c r="J79" s="885"/>
      <c r="K79" s="885"/>
      <c r="L79" s="885"/>
      <c r="M79" s="885"/>
      <c r="N79" s="885"/>
      <c r="O79" s="885"/>
      <c r="P79" s="885"/>
      <c r="Q79" s="885"/>
      <c r="R79" s="885"/>
      <c r="S79" s="885"/>
      <c r="T79" s="885"/>
      <c r="U79" s="885"/>
      <c r="V79" s="885"/>
      <c r="W79" s="885"/>
      <c r="X79" s="885"/>
      <c r="Y79" s="885"/>
      <c r="Z79" s="885"/>
      <c r="AA79" s="885"/>
      <c r="AB79" s="885"/>
      <c r="AC79" s="885"/>
      <c r="AD79" s="885"/>
      <c r="AE79" s="885"/>
      <c r="AF79" s="885"/>
      <c r="AG79" s="886"/>
      <c r="AH79" s="887" t="s">
        <v>721</v>
      </c>
      <c r="AI79" s="885"/>
      <c r="AJ79" s="885"/>
      <c r="AK79" s="885"/>
      <c r="AL79" s="885"/>
      <c r="AM79" s="888"/>
      <c r="AN79" s="148"/>
    </row>
    <row r="80" spans="2:40" ht="15" customHeight="1" x14ac:dyDescent="0.45">
      <c r="B80" s="618" t="s">
        <v>722</v>
      </c>
      <c r="C80" s="619"/>
      <c r="D80" s="619"/>
      <c r="E80" s="619"/>
      <c r="F80" s="619"/>
      <c r="G80" s="619"/>
      <c r="H80" s="619"/>
      <c r="I80" s="619"/>
      <c r="J80" s="619"/>
      <c r="K80" s="619"/>
      <c r="L80" s="619"/>
      <c r="M80" s="619"/>
      <c r="N80" s="619"/>
      <c r="O80" s="619"/>
      <c r="P80" s="619"/>
      <c r="Q80" s="619"/>
      <c r="R80" s="619"/>
      <c r="S80" s="619"/>
      <c r="T80" s="619"/>
      <c r="U80" s="619"/>
      <c r="V80" s="619"/>
      <c r="W80" s="619"/>
      <c r="X80" s="619"/>
      <c r="Y80" s="619"/>
      <c r="Z80" s="619"/>
      <c r="AA80" s="619"/>
      <c r="AB80" s="619"/>
      <c r="AC80" s="619"/>
      <c r="AD80" s="619"/>
      <c r="AE80" s="619"/>
      <c r="AF80" s="619"/>
      <c r="AG80" s="619"/>
      <c r="AH80" s="180">
        <v>1809</v>
      </c>
      <c r="AI80" s="504"/>
      <c r="AJ80" s="505"/>
      <c r="AK80" s="505"/>
      <c r="AL80" s="505"/>
      <c r="AM80" s="823"/>
      <c r="AN80" s="148"/>
    </row>
    <row r="81" spans="2:40" ht="15" customHeight="1" x14ac:dyDescent="0.45">
      <c r="B81" s="618" t="s">
        <v>723</v>
      </c>
      <c r="C81" s="619"/>
      <c r="D81" s="619"/>
      <c r="E81" s="619"/>
      <c r="F81" s="619"/>
      <c r="G81" s="619"/>
      <c r="H81" s="619"/>
      <c r="I81" s="619"/>
      <c r="J81" s="619"/>
      <c r="K81" s="619"/>
      <c r="L81" s="619"/>
      <c r="M81" s="619"/>
      <c r="N81" s="619"/>
      <c r="O81" s="619"/>
      <c r="P81" s="619"/>
      <c r="Q81" s="619"/>
      <c r="R81" s="619"/>
      <c r="S81" s="619"/>
      <c r="T81" s="619"/>
      <c r="U81" s="619"/>
      <c r="V81" s="619"/>
      <c r="W81" s="619"/>
      <c r="X81" s="619"/>
      <c r="Y81" s="619"/>
      <c r="Z81" s="619"/>
      <c r="AA81" s="619"/>
      <c r="AB81" s="619"/>
      <c r="AC81" s="619"/>
      <c r="AD81" s="619"/>
      <c r="AE81" s="619"/>
      <c r="AF81" s="619"/>
      <c r="AG81" s="619"/>
      <c r="AH81" s="180">
        <v>1813</v>
      </c>
      <c r="AI81" s="504"/>
      <c r="AJ81" s="505"/>
      <c r="AK81" s="505"/>
      <c r="AL81" s="505"/>
      <c r="AM81" s="823"/>
      <c r="AN81" s="148"/>
    </row>
    <row r="82" spans="2:40" ht="15" customHeight="1" x14ac:dyDescent="0.45">
      <c r="B82" s="872" t="s">
        <v>724</v>
      </c>
      <c r="C82" s="873"/>
      <c r="D82" s="873"/>
      <c r="E82" s="873"/>
      <c r="F82" s="873"/>
      <c r="G82" s="873"/>
      <c r="H82" s="873"/>
      <c r="I82" s="873"/>
      <c r="J82" s="873"/>
      <c r="K82" s="873"/>
      <c r="L82" s="873"/>
      <c r="M82" s="873"/>
      <c r="N82" s="873"/>
      <c r="O82" s="873"/>
      <c r="P82" s="873"/>
      <c r="Q82" s="873"/>
      <c r="R82" s="873"/>
      <c r="S82" s="873"/>
      <c r="T82" s="873"/>
      <c r="U82" s="873"/>
      <c r="V82" s="873"/>
      <c r="W82" s="873"/>
      <c r="X82" s="873"/>
      <c r="Y82" s="873"/>
      <c r="Z82" s="873"/>
      <c r="AA82" s="873"/>
      <c r="AB82" s="873"/>
      <c r="AC82" s="873"/>
      <c r="AD82" s="873"/>
      <c r="AE82" s="873"/>
      <c r="AF82" s="873"/>
      <c r="AG82" s="873"/>
      <c r="AH82" s="873"/>
      <c r="AI82" s="873"/>
      <c r="AJ82" s="873"/>
      <c r="AK82" s="873"/>
      <c r="AL82" s="873"/>
      <c r="AM82" s="874"/>
      <c r="AN82" s="148"/>
    </row>
    <row r="83" spans="2:40" ht="15" customHeight="1" x14ac:dyDescent="0.45">
      <c r="B83" s="618" t="s">
        <v>725</v>
      </c>
      <c r="C83" s="619"/>
      <c r="D83" s="619"/>
      <c r="E83" s="619"/>
      <c r="F83" s="619"/>
      <c r="G83" s="619"/>
      <c r="H83" s="619"/>
      <c r="I83" s="619"/>
      <c r="J83" s="619"/>
      <c r="K83" s="619"/>
      <c r="L83" s="619"/>
      <c r="M83" s="619"/>
      <c r="N83" s="619"/>
      <c r="O83" s="619"/>
      <c r="P83" s="619"/>
      <c r="Q83" s="619"/>
      <c r="R83" s="619"/>
      <c r="S83" s="619"/>
      <c r="T83" s="619"/>
      <c r="U83" s="619"/>
      <c r="V83" s="619"/>
      <c r="W83" s="619"/>
      <c r="X83" s="619"/>
      <c r="Y83" s="619"/>
      <c r="Z83" s="619"/>
      <c r="AA83" s="619"/>
      <c r="AB83" s="619"/>
      <c r="AC83" s="619"/>
      <c r="AD83" s="619"/>
      <c r="AE83" s="619"/>
      <c r="AF83" s="619"/>
      <c r="AG83" s="619"/>
      <c r="AH83" s="168">
        <v>1814</v>
      </c>
      <c r="AI83" s="875"/>
      <c r="AJ83" s="876"/>
      <c r="AK83" s="876"/>
      <c r="AL83" s="876"/>
      <c r="AM83" s="877"/>
      <c r="AN83" s="148"/>
    </row>
    <row r="84" spans="2:40" ht="15" customHeight="1" x14ac:dyDescent="0.45">
      <c r="B84" s="573" t="s">
        <v>726</v>
      </c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  <c r="O84" s="574"/>
      <c r="P84" s="574"/>
      <c r="Q84" s="574"/>
      <c r="R84" s="574"/>
      <c r="S84" s="574"/>
      <c r="T84" s="574"/>
      <c r="U84" s="574"/>
      <c r="V84" s="574"/>
      <c r="W84" s="574"/>
      <c r="X84" s="574"/>
      <c r="Y84" s="574"/>
      <c r="Z84" s="574"/>
      <c r="AA84" s="574"/>
      <c r="AB84" s="574"/>
      <c r="AC84" s="574"/>
      <c r="AD84" s="574"/>
      <c r="AE84" s="574"/>
      <c r="AF84" s="574"/>
      <c r="AG84" s="574"/>
      <c r="AH84" s="168">
        <v>1815</v>
      </c>
      <c r="AI84" s="427"/>
      <c r="AJ84" s="428"/>
      <c r="AK84" s="428"/>
      <c r="AL84" s="428"/>
      <c r="AM84" s="788"/>
      <c r="AN84" s="148"/>
    </row>
    <row r="85" spans="2:40" ht="15" customHeight="1" thickBot="1" x14ac:dyDescent="0.5">
      <c r="B85" s="659" t="s">
        <v>727</v>
      </c>
      <c r="C85" s="660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160">
        <v>1816</v>
      </c>
      <c r="AI85" s="866"/>
      <c r="AJ85" s="867"/>
      <c r="AK85" s="867"/>
      <c r="AL85" s="867"/>
      <c r="AM85" s="868"/>
      <c r="AN85" s="148"/>
    </row>
    <row r="86" spans="2:40" ht="9" customHeight="1" collapsed="1" thickTop="1" thickBot="1" x14ac:dyDescent="0.5">
      <c r="B86" s="859"/>
      <c r="C86" s="859"/>
      <c r="D86" s="859"/>
      <c r="E86" s="859"/>
      <c r="F86" s="859"/>
      <c r="G86" s="859"/>
      <c r="H86" s="859"/>
      <c r="I86" s="859"/>
      <c r="J86" s="859"/>
      <c r="K86" s="859"/>
      <c r="L86" s="859"/>
      <c r="M86" s="859"/>
      <c r="N86" s="859"/>
      <c r="O86" s="859"/>
      <c r="P86" s="859"/>
      <c r="Q86" s="859"/>
      <c r="R86" s="859"/>
      <c r="S86" s="859"/>
      <c r="T86" s="859"/>
      <c r="U86" s="859"/>
      <c r="V86" s="859"/>
      <c r="W86" s="859"/>
      <c r="X86" s="859"/>
      <c r="Y86" s="859"/>
      <c r="Z86" s="859"/>
      <c r="AA86" s="859"/>
      <c r="AB86" s="859"/>
      <c r="AC86" s="859"/>
      <c r="AD86" s="859"/>
      <c r="AE86" s="859"/>
      <c r="AF86" s="859"/>
      <c r="AG86" s="859"/>
      <c r="AH86" s="859"/>
      <c r="AI86" s="859"/>
      <c r="AJ86" s="859"/>
      <c r="AK86" s="859"/>
      <c r="AL86" s="859"/>
      <c r="AM86" s="859"/>
      <c r="AN86" s="148"/>
    </row>
    <row r="87" spans="2:40" ht="15" customHeight="1" thickTop="1" x14ac:dyDescent="0.45">
      <c r="B87" s="869" t="s">
        <v>728</v>
      </c>
      <c r="C87" s="870"/>
      <c r="D87" s="870"/>
      <c r="E87" s="870"/>
      <c r="F87" s="870"/>
      <c r="G87" s="870"/>
      <c r="H87" s="870"/>
      <c r="I87" s="870"/>
      <c r="J87" s="870"/>
      <c r="K87" s="870"/>
      <c r="L87" s="870"/>
      <c r="M87" s="870"/>
      <c r="N87" s="870"/>
      <c r="O87" s="870"/>
      <c r="P87" s="870"/>
      <c r="Q87" s="870"/>
      <c r="R87" s="870"/>
      <c r="S87" s="870"/>
      <c r="T87" s="870"/>
      <c r="U87" s="870"/>
      <c r="V87" s="870"/>
      <c r="W87" s="870"/>
      <c r="X87" s="870"/>
      <c r="Y87" s="870"/>
      <c r="Z87" s="870"/>
      <c r="AA87" s="870"/>
      <c r="AB87" s="870"/>
      <c r="AC87" s="870"/>
      <c r="AD87" s="870"/>
      <c r="AE87" s="870"/>
      <c r="AF87" s="870"/>
      <c r="AG87" s="870"/>
      <c r="AH87" s="870"/>
      <c r="AI87" s="870"/>
      <c r="AJ87" s="870"/>
      <c r="AK87" s="870"/>
      <c r="AL87" s="870"/>
      <c r="AM87" s="871"/>
      <c r="AN87" s="148"/>
    </row>
    <row r="88" spans="2:40" ht="15" customHeight="1" x14ac:dyDescent="0.45">
      <c r="B88" s="573" t="s">
        <v>729</v>
      </c>
      <c r="C88" s="574"/>
      <c r="D88" s="574"/>
      <c r="E88" s="574"/>
      <c r="F88" s="574"/>
      <c r="G88" s="574"/>
      <c r="H88" s="574"/>
      <c r="I88" s="574"/>
      <c r="J88" s="574"/>
      <c r="K88" s="574"/>
      <c r="L88" s="574"/>
      <c r="M88" s="574"/>
      <c r="N88" s="574"/>
      <c r="O88" s="574"/>
      <c r="P88" s="574"/>
      <c r="Q88" s="574"/>
      <c r="R88" s="574"/>
      <c r="S88" s="574"/>
      <c r="T88" s="574"/>
      <c r="U88" s="574"/>
      <c r="V88" s="574"/>
      <c r="W88" s="574"/>
      <c r="X88" s="574"/>
      <c r="Y88" s="574"/>
      <c r="Z88" s="574"/>
      <c r="AA88" s="574"/>
      <c r="AB88" s="574"/>
      <c r="AC88" s="574"/>
      <c r="AD88" s="574"/>
      <c r="AE88" s="574"/>
      <c r="AF88" s="575"/>
      <c r="AG88" s="153">
        <v>1651</v>
      </c>
      <c r="AH88" s="427"/>
      <c r="AI88" s="428"/>
      <c r="AJ88" s="428"/>
      <c r="AK88" s="428"/>
      <c r="AL88" s="429"/>
      <c r="AM88" s="169" t="s">
        <v>670</v>
      </c>
      <c r="AN88" s="148"/>
    </row>
    <row r="89" spans="2:40" ht="15" customHeight="1" x14ac:dyDescent="0.45">
      <c r="B89" s="573" t="s">
        <v>730</v>
      </c>
      <c r="C89" s="574"/>
      <c r="D89" s="574"/>
      <c r="E89" s="574"/>
      <c r="F89" s="574"/>
      <c r="G89" s="574"/>
      <c r="H89" s="574"/>
      <c r="I89" s="574"/>
      <c r="J89" s="574"/>
      <c r="K89" s="574"/>
      <c r="L89" s="574"/>
      <c r="M89" s="574"/>
      <c r="N89" s="574"/>
      <c r="O89" s="574"/>
      <c r="P89" s="574"/>
      <c r="Q89" s="574"/>
      <c r="R89" s="574"/>
      <c r="S89" s="574"/>
      <c r="T89" s="574"/>
      <c r="U89" s="574"/>
      <c r="V89" s="574"/>
      <c r="W89" s="574"/>
      <c r="X89" s="574"/>
      <c r="Y89" s="574"/>
      <c r="Z89" s="574"/>
      <c r="AA89" s="574"/>
      <c r="AB89" s="574"/>
      <c r="AC89" s="574"/>
      <c r="AD89" s="574"/>
      <c r="AE89" s="574"/>
      <c r="AF89" s="575"/>
      <c r="AG89" s="168">
        <v>1652</v>
      </c>
      <c r="AH89" s="437"/>
      <c r="AI89" s="438"/>
      <c r="AJ89" s="438"/>
      <c r="AK89" s="438"/>
      <c r="AL89" s="439"/>
      <c r="AM89" s="165" t="s">
        <v>670</v>
      </c>
      <c r="AN89" s="148"/>
    </row>
    <row r="90" spans="2:40" ht="15" customHeight="1" x14ac:dyDescent="0.45">
      <c r="B90" s="573" t="s">
        <v>731</v>
      </c>
      <c r="C90" s="574"/>
      <c r="D90" s="574"/>
      <c r="E90" s="574"/>
      <c r="F90" s="574"/>
      <c r="G90" s="574"/>
      <c r="H90" s="574"/>
      <c r="I90" s="574"/>
      <c r="J90" s="574"/>
      <c r="K90" s="574"/>
      <c r="L90" s="574"/>
      <c r="M90" s="574"/>
      <c r="N90" s="574"/>
      <c r="O90" s="574"/>
      <c r="P90" s="574"/>
      <c r="Q90" s="574"/>
      <c r="R90" s="574"/>
      <c r="S90" s="574"/>
      <c r="T90" s="574"/>
      <c r="U90" s="574"/>
      <c r="V90" s="574"/>
      <c r="W90" s="574"/>
      <c r="X90" s="574"/>
      <c r="Y90" s="574"/>
      <c r="Z90" s="574"/>
      <c r="AA90" s="574"/>
      <c r="AB90" s="574"/>
      <c r="AC90" s="574"/>
      <c r="AD90" s="574"/>
      <c r="AE90" s="574"/>
      <c r="AF90" s="575"/>
      <c r="AG90" s="164">
        <v>1653</v>
      </c>
      <c r="AH90" s="437"/>
      <c r="AI90" s="438"/>
      <c r="AJ90" s="438"/>
      <c r="AK90" s="438"/>
      <c r="AL90" s="439"/>
      <c r="AM90" s="165" t="s">
        <v>284</v>
      </c>
      <c r="AN90" s="148"/>
    </row>
    <row r="91" spans="2:40" ht="15" customHeight="1" thickBot="1" x14ac:dyDescent="0.5">
      <c r="B91" s="659" t="s">
        <v>732</v>
      </c>
      <c r="C91" s="660"/>
      <c r="D91" s="660"/>
      <c r="E91" s="660"/>
      <c r="F91" s="660"/>
      <c r="G91" s="660"/>
      <c r="H91" s="660"/>
      <c r="I91" s="660"/>
      <c r="J91" s="660"/>
      <c r="K91" s="660"/>
      <c r="L91" s="660"/>
      <c r="M91" s="660"/>
      <c r="N91" s="660"/>
      <c r="O91" s="660"/>
      <c r="P91" s="660"/>
      <c r="Q91" s="660"/>
      <c r="R91" s="660"/>
      <c r="S91" s="660"/>
      <c r="T91" s="660"/>
      <c r="U91" s="660"/>
      <c r="V91" s="660"/>
      <c r="W91" s="660"/>
      <c r="X91" s="660"/>
      <c r="Y91" s="660"/>
      <c r="Z91" s="660"/>
      <c r="AA91" s="660"/>
      <c r="AB91" s="660"/>
      <c r="AC91" s="660"/>
      <c r="AD91" s="660"/>
      <c r="AE91" s="660"/>
      <c r="AF91" s="746"/>
      <c r="AG91" s="160">
        <v>1654</v>
      </c>
      <c r="AH91" s="863"/>
      <c r="AI91" s="864"/>
      <c r="AJ91" s="864"/>
      <c r="AK91" s="864"/>
      <c r="AL91" s="865"/>
      <c r="AM91" s="181" t="s">
        <v>675</v>
      </c>
      <c r="AN91" s="148"/>
    </row>
    <row r="92" spans="2:40" ht="9" customHeight="1" collapsed="1" thickTop="1" thickBot="1" x14ac:dyDescent="0.5">
      <c r="B92" s="859"/>
      <c r="C92" s="859"/>
      <c r="D92" s="859"/>
      <c r="E92" s="859"/>
      <c r="F92" s="859"/>
      <c r="G92" s="859"/>
      <c r="H92" s="859"/>
      <c r="I92" s="859"/>
      <c r="J92" s="859"/>
      <c r="K92" s="859"/>
      <c r="L92" s="859"/>
      <c r="M92" s="859"/>
      <c r="N92" s="859"/>
      <c r="O92" s="859"/>
      <c r="P92" s="859"/>
      <c r="Q92" s="859"/>
      <c r="R92" s="859"/>
      <c r="S92" s="859"/>
      <c r="T92" s="859"/>
      <c r="U92" s="859"/>
      <c r="V92" s="859"/>
      <c r="W92" s="859"/>
      <c r="X92" s="859"/>
      <c r="Y92" s="859"/>
      <c r="Z92" s="859"/>
      <c r="AA92" s="859"/>
      <c r="AB92" s="859"/>
      <c r="AC92" s="859"/>
      <c r="AD92" s="859"/>
      <c r="AE92" s="859"/>
      <c r="AF92" s="859"/>
      <c r="AG92" s="859"/>
      <c r="AH92" s="859"/>
      <c r="AI92" s="859"/>
      <c r="AJ92" s="859"/>
      <c r="AK92" s="859"/>
      <c r="AL92" s="859"/>
      <c r="AM92" s="859"/>
      <c r="AN92" s="148"/>
    </row>
    <row r="93" spans="2:40" ht="15" customHeight="1" thickTop="1" x14ac:dyDescent="0.45">
      <c r="B93" s="613" t="s">
        <v>733</v>
      </c>
      <c r="C93" s="614"/>
      <c r="D93" s="614"/>
      <c r="E93" s="614"/>
      <c r="F93" s="614"/>
      <c r="G93" s="614"/>
      <c r="H93" s="614"/>
      <c r="I93" s="614"/>
      <c r="J93" s="614"/>
      <c r="K93" s="614"/>
      <c r="L93" s="614"/>
      <c r="M93" s="614"/>
      <c r="N93" s="614"/>
      <c r="O93" s="614"/>
      <c r="P93" s="614"/>
      <c r="Q93" s="614"/>
      <c r="R93" s="614"/>
      <c r="S93" s="614"/>
      <c r="T93" s="614"/>
      <c r="U93" s="614"/>
      <c r="V93" s="614"/>
      <c r="W93" s="614"/>
      <c r="X93" s="614"/>
      <c r="Y93" s="614"/>
      <c r="Z93" s="614"/>
      <c r="AA93" s="614"/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  <c r="AL93" s="614"/>
      <c r="AM93" s="615"/>
      <c r="AN93" s="148"/>
    </row>
    <row r="94" spans="2:40" ht="15" customHeight="1" x14ac:dyDescent="0.45">
      <c r="B94" s="860" t="s">
        <v>734</v>
      </c>
      <c r="C94" s="861"/>
      <c r="D94" s="861"/>
      <c r="E94" s="861"/>
      <c r="F94" s="861"/>
      <c r="G94" s="861"/>
      <c r="H94" s="861"/>
      <c r="I94" s="861"/>
      <c r="J94" s="861"/>
      <c r="K94" s="861"/>
      <c r="L94" s="861"/>
      <c r="M94" s="861"/>
      <c r="N94" s="861"/>
      <c r="O94" s="861"/>
      <c r="P94" s="861"/>
      <c r="Q94" s="861"/>
      <c r="R94" s="861"/>
      <c r="S94" s="861"/>
      <c r="T94" s="861"/>
      <c r="U94" s="861"/>
      <c r="V94" s="861"/>
      <c r="W94" s="861"/>
      <c r="X94" s="861"/>
      <c r="Y94" s="861"/>
      <c r="Z94" s="861"/>
      <c r="AA94" s="861"/>
      <c r="AB94" s="861"/>
      <c r="AC94" s="861"/>
      <c r="AD94" s="861"/>
      <c r="AE94" s="861"/>
      <c r="AF94" s="861"/>
      <c r="AG94" s="861"/>
      <c r="AH94" s="861"/>
      <c r="AI94" s="861"/>
      <c r="AJ94" s="861"/>
      <c r="AK94" s="861"/>
      <c r="AL94" s="861"/>
      <c r="AM94" s="862"/>
      <c r="AN94" s="148"/>
    </row>
    <row r="95" spans="2:40" ht="15" customHeight="1" x14ac:dyDescent="0.45">
      <c r="B95" s="573" t="s">
        <v>735</v>
      </c>
      <c r="C95" s="574"/>
      <c r="D95" s="574"/>
      <c r="E95" s="574"/>
      <c r="F95" s="574"/>
      <c r="G95" s="574"/>
      <c r="H95" s="574"/>
      <c r="I95" s="574"/>
      <c r="J95" s="574"/>
      <c r="K95" s="574"/>
      <c r="L95" s="574"/>
      <c r="M95" s="574"/>
      <c r="N95" s="574"/>
      <c r="O95" s="574"/>
      <c r="P95" s="574"/>
      <c r="Q95" s="574"/>
      <c r="R95" s="574"/>
      <c r="S95" s="574"/>
      <c r="T95" s="574"/>
      <c r="U95" s="574"/>
      <c r="V95" s="574"/>
      <c r="W95" s="574"/>
      <c r="X95" s="574"/>
      <c r="Y95" s="574"/>
      <c r="Z95" s="574"/>
      <c r="AA95" s="574"/>
      <c r="AB95" s="574"/>
      <c r="AC95" s="574"/>
      <c r="AD95" s="574"/>
      <c r="AE95" s="574"/>
      <c r="AF95" s="574"/>
      <c r="AG95" s="574"/>
      <c r="AH95" s="179">
        <v>783</v>
      </c>
      <c r="AI95" s="455"/>
      <c r="AJ95" s="456"/>
      <c r="AK95" s="456"/>
      <c r="AL95" s="456"/>
      <c r="AM95" s="853"/>
      <c r="AN95" s="148"/>
    </row>
    <row r="96" spans="2:40" ht="15" customHeight="1" x14ac:dyDescent="0.45">
      <c r="B96" s="573" t="s">
        <v>736</v>
      </c>
      <c r="C96" s="574"/>
      <c r="D96" s="574"/>
      <c r="E96" s="574"/>
      <c r="F96" s="574"/>
      <c r="G96" s="574"/>
      <c r="H96" s="574"/>
      <c r="I96" s="574"/>
      <c r="J96" s="574"/>
      <c r="K96" s="574"/>
      <c r="L96" s="574"/>
      <c r="M96" s="574"/>
      <c r="N96" s="574"/>
      <c r="O96" s="574"/>
      <c r="P96" s="574"/>
      <c r="Q96" s="574"/>
      <c r="R96" s="574"/>
      <c r="S96" s="574"/>
      <c r="T96" s="574"/>
      <c r="U96" s="574"/>
      <c r="V96" s="574"/>
      <c r="W96" s="574"/>
      <c r="X96" s="574"/>
      <c r="Y96" s="574"/>
      <c r="Z96" s="574"/>
      <c r="AA96" s="574"/>
      <c r="AB96" s="574"/>
      <c r="AC96" s="574"/>
      <c r="AD96" s="574"/>
      <c r="AE96" s="574"/>
      <c r="AF96" s="574"/>
      <c r="AG96" s="574"/>
      <c r="AH96" s="168">
        <v>976</v>
      </c>
      <c r="AI96" s="455"/>
      <c r="AJ96" s="456"/>
      <c r="AK96" s="456"/>
      <c r="AL96" s="456"/>
      <c r="AM96" s="853"/>
      <c r="AN96" s="148"/>
    </row>
    <row r="97" spans="2:40" ht="15" customHeight="1" x14ac:dyDescent="0.45">
      <c r="B97" s="573" t="s">
        <v>737</v>
      </c>
      <c r="C97" s="574"/>
      <c r="D97" s="574"/>
      <c r="E97" s="574"/>
      <c r="F97" s="574"/>
      <c r="G97" s="574"/>
      <c r="H97" s="574"/>
      <c r="I97" s="574"/>
      <c r="J97" s="574"/>
      <c r="K97" s="574"/>
      <c r="L97" s="574"/>
      <c r="M97" s="574"/>
      <c r="N97" s="574"/>
      <c r="O97" s="574"/>
      <c r="P97" s="574"/>
      <c r="Q97" s="574"/>
      <c r="R97" s="574"/>
      <c r="S97" s="574"/>
      <c r="T97" s="574"/>
      <c r="U97" s="574"/>
      <c r="V97" s="574"/>
      <c r="W97" s="574"/>
      <c r="X97" s="574"/>
      <c r="Y97" s="574"/>
      <c r="Z97" s="574"/>
      <c r="AA97" s="574"/>
      <c r="AB97" s="574"/>
      <c r="AC97" s="574"/>
      <c r="AD97" s="574"/>
      <c r="AE97" s="574"/>
      <c r="AF97" s="574"/>
      <c r="AG97" s="574"/>
      <c r="AH97" s="168">
        <v>978</v>
      </c>
      <c r="AI97" s="455"/>
      <c r="AJ97" s="456"/>
      <c r="AK97" s="456"/>
      <c r="AL97" s="456"/>
      <c r="AM97" s="853"/>
      <c r="AN97" s="148"/>
    </row>
    <row r="98" spans="2:40" ht="15" customHeight="1" x14ac:dyDescent="0.45">
      <c r="B98" s="573" t="s">
        <v>738</v>
      </c>
      <c r="C98" s="574"/>
      <c r="D98" s="574"/>
      <c r="E98" s="574"/>
      <c r="F98" s="574"/>
      <c r="G98" s="574"/>
      <c r="H98" s="574"/>
      <c r="I98" s="574"/>
      <c r="J98" s="574"/>
      <c r="K98" s="574"/>
      <c r="L98" s="574"/>
      <c r="M98" s="574"/>
      <c r="N98" s="574"/>
      <c r="O98" s="574"/>
      <c r="P98" s="574"/>
      <c r="Q98" s="574"/>
      <c r="R98" s="574"/>
      <c r="S98" s="574"/>
      <c r="T98" s="574"/>
      <c r="U98" s="574"/>
      <c r="V98" s="574"/>
      <c r="W98" s="574"/>
      <c r="X98" s="574"/>
      <c r="Y98" s="574"/>
      <c r="Z98" s="574"/>
      <c r="AA98" s="574"/>
      <c r="AB98" s="574"/>
      <c r="AC98" s="574"/>
      <c r="AD98" s="574"/>
      <c r="AE98" s="574"/>
      <c r="AF98" s="574"/>
      <c r="AG98" s="574"/>
      <c r="AH98" s="168">
        <v>1020</v>
      </c>
      <c r="AI98" s="455"/>
      <c r="AJ98" s="456"/>
      <c r="AK98" s="456"/>
      <c r="AL98" s="456"/>
      <c r="AM98" s="853"/>
      <c r="AN98" s="148"/>
    </row>
    <row r="99" spans="2:40" ht="15" customHeight="1" x14ac:dyDescent="0.45">
      <c r="B99" s="618" t="s">
        <v>739</v>
      </c>
      <c r="C99" s="619"/>
      <c r="D99" s="619"/>
      <c r="E99" s="619"/>
      <c r="F99" s="619"/>
      <c r="G99" s="619"/>
      <c r="H99" s="619"/>
      <c r="I99" s="619"/>
      <c r="J99" s="619"/>
      <c r="K99" s="619"/>
      <c r="L99" s="619"/>
      <c r="M99" s="619"/>
      <c r="N99" s="619"/>
      <c r="O99" s="619"/>
      <c r="P99" s="619"/>
      <c r="Q99" s="619"/>
      <c r="R99" s="619"/>
      <c r="S99" s="619"/>
      <c r="T99" s="619"/>
      <c r="U99" s="619"/>
      <c r="V99" s="619"/>
      <c r="W99" s="619"/>
      <c r="X99" s="619"/>
      <c r="Y99" s="619"/>
      <c r="Z99" s="619"/>
      <c r="AA99" s="619"/>
      <c r="AB99" s="619"/>
      <c r="AC99" s="619"/>
      <c r="AD99" s="619"/>
      <c r="AE99" s="619"/>
      <c r="AF99" s="619"/>
      <c r="AG99" s="619"/>
      <c r="AH99" s="168">
        <v>1019</v>
      </c>
      <c r="AI99" s="699"/>
      <c r="AJ99" s="700"/>
      <c r="AK99" s="700"/>
      <c r="AL99" s="700"/>
      <c r="AM99" s="854"/>
      <c r="AN99" s="148"/>
    </row>
    <row r="100" spans="2:40" ht="15" customHeight="1" x14ac:dyDescent="0.45">
      <c r="B100" s="573" t="s">
        <v>740</v>
      </c>
      <c r="C100" s="574"/>
      <c r="D100" s="574"/>
      <c r="E100" s="574"/>
      <c r="F100" s="574"/>
      <c r="G100" s="574"/>
      <c r="H100" s="574"/>
      <c r="I100" s="574"/>
      <c r="J100" s="574"/>
      <c r="K100" s="574"/>
      <c r="L100" s="574"/>
      <c r="M100" s="574"/>
      <c r="N100" s="574"/>
      <c r="O100" s="574"/>
      <c r="P100" s="574"/>
      <c r="Q100" s="574"/>
      <c r="R100" s="574"/>
      <c r="S100" s="574"/>
      <c r="T100" s="574"/>
      <c r="U100" s="574"/>
      <c r="V100" s="574"/>
      <c r="W100" s="574"/>
      <c r="X100" s="574"/>
      <c r="Y100" s="574"/>
      <c r="Z100" s="574"/>
      <c r="AA100" s="574"/>
      <c r="AB100" s="574"/>
      <c r="AC100" s="574"/>
      <c r="AD100" s="574"/>
      <c r="AE100" s="574"/>
      <c r="AF100" s="574"/>
      <c r="AG100" s="574"/>
      <c r="AH100" s="180">
        <v>974</v>
      </c>
      <c r="AI100" s="455"/>
      <c r="AJ100" s="456"/>
      <c r="AK100" s="456"/>
      <c r="AL100" s="456"/>
      <c r="AM100" s="853"/>
      <c r="AN100" s="148"/>
    </row>
    <row r="101" spans="2:40" ht="15" customHeight="1" x14ac:dyDescent="0.45">
      <c r="B101" s="816" t="s">
        <v>741</v>
      </c>
      <c r="C101" s="817"/>
      <c r="D101" s="817"/>
      <c r="E101" s="817"/>
      <c r="F101" s="817"/>
      <c r="G101" s="817"/>
      <c r="H101" s="817"/>
      <c r="I101" s="817"/>
      <c r="J101" s="817"/>
      <c r="K101" s="817"/>
      <c r="L101" s="817"/>
      <c r="M101" s="817"/>
      <c r="N101" s="817"/>
      <c r="O101" s="817"/>
      <c r="P101" s="817"/>
      <c r="Q101" s="817"/>
      <c r="R101" s="817"/>
      <c r="S101" s="817"/>
      <c r="T101" s="817"/>
      <c r="U101" s="817"/>
      <c r="V101" s="817"/>
      <c r="W101" s="817"/>
      <c r="X101" s="817"/>
      <c r="Y101" s="817"/>
      <c r="Z101" s="817"/>
      <c r="AA101" s="817"/>
      <c r="AB101" s="817"/>
      <c r="AC101" s="817"/>
      <c r="AD101" s="817"/>
      <c r="AE101" s="817"/>
      <c r="AF101" s="817"/>
      <c r="AG101" s="817"/>
      <c r="AH101" s="817"/>
      <c r="AI101" s="817"/>
      <c r="AJ101" s="817"/>
      <c r="AK101" s="817"/>
      <c r="AL101" s="817"/>
      <c r="AM101" s="818"/>
      <c r="AN101" s="148"/>
    </row>
    <row r="102" spans="2:40" ht="15" customHeight="1" x14ac:dyDescent="0.45">
      <c r="B102" s="573" t="s">
        <v>742</v>
      </c>
      <c r="C102" s="574"/>
      <c r="D102" s="574"/>
      <c r="E102" s="574"/>
      <c r="F102" s="574"/>
      <c r="G102" s="574"/>
      <c r="H102" s="574"/>
      <c r="I102" s="574"/>
      <c r="J102" s="574"/>
      <c r="K102" s="574"/>
      <c r="L102" s="574"/>
      <c r="M102" s="574"/>
      <c r="N102" s="574"/>
      <c r="O102" s="574"/>
      <c r="P102" s="182">
        <v>122</v>
      </c>
      <c r="Q102" s="690">
        <f>+Balance!F46</f>
        <v>536971044</v>
      </c>
      <c r="R102" s="691"/>
      <c r="S102" s="691"/>
      <c r="T102" s="691"/>
      <c r="U102" s="691"/>
      <c r="V102" s="821" t="s">
        <v>743</v>
      </c>
      <c r="W102" s="574"/>
      <c r="X102" s="574"/>
      <c r="Y102" s="574"/>
      <c r="Z102" s="574"/>
      <c r="AA102" s="574"/>
      <c r="AB102" s="574"/>
      <c r="AC102" s="574"/>
      <c r="AD102" s="574"/>
      <c r="AE102" s="574"/>
      <c r="AF102" s="574"/>
      <c r="AG102" s="574"/>
      <c r="AH102" s="179">
        <v>648</v>
      </c>
      <c r="AI102" s="690"/>
      <c r="AJ102" s="691"/>
      <c r="AK102" s="691"/>
      <c r="AL102" s="691"/>
      <c r="AM102" s="857"/>
      <c r="AN102" s="148"/>
    </row>
    <row r="103" spans="2:40" ht="15" customHeight="1" x14ac:dyDescent="0.45">
      <c r="B103" s="573" t="s">
        <v>744</v>
      </c>
      <c r="C103" s="574"/>
      <c r="D103" s="574"/>
      <c r="E103" s="574"/>
      <c r="F103" s="574"/>
      <c r="G103" s="574"/>
      <c r="H103" s="574"/>
      <c r="I103" s="574"/>
      <c r="J103" s="574"/>
      <c r="K103" s="574"/>
      <c r="L103" s="574"/>
      <c r="M103" s="574"/>
      <c r="N103" s="574"/>
      <c r="O103" s="574"/>
      <c r="P103" s="168">
        <v>123</v>
      </c>
      <c r="Q103" s="690">
        <f>+Balance!G46</f>
        <v>481894221</v>
      </c>
      <c r="R103" s="691"/>
      <c r="S103" s="691"/>
      <c r="T103" s="691"/>
      <c r="U103" s="691"/>
      <c r="V103" s="821" t="s">
        <v>745</v>
      </c>
      <c r="W103" s="574"/>
      <c r="X103" s="574"/>
      <c r="Y103" s="574"/>
      <c r="Z103" s="574"/>
      <c r="AA103" s="574"/>
      <c r="AB103" s="574"/>
      <c r="AC103" s="574"/>
      <c r="AD103" s="574"/>
      <c r="AE103" s="574"/>
      <c r="AF103" s="574"/>
      <c r="AG103" s="574"/>
      <c r="AH103" s="168">
        <v>647</v>
      </c>
      <c r="AI103" s="690">
        <f>+Balance!F12+Balance!F13+Balance!F14+Balance!F15+Balance!F16-Balance!G17-Balance!G18-Balance!G19-Balance!G20</f>
        <v>207787916</v>
      </c>
      <c r="AJ103" s="691"/>
      <c r="AK103" s="691"/>
      <c r="AL103" s="691"/>
      <c r="AM103" s="857"/>
      <c r="AN103" s="148"/>
    </row>
    <row r="104" spans="2:40" ht="15" customHeight="1" x14ac:dyDescent="0.45">
      <c r="B104" s="618" t="s">
        <v>746</v>
      </c>
      <c r="C104" s="619"/>
      <c r="D104" s="619"/>
      <c r="E104" s="619"/>
      <c r="F104" s="619"/>
      <c r="G104" s="619"/>
      <c r="H104" s="619"/>
      <c r="I104" s="619"/>
      <c r="J104" s="619"/>
      <c r="K104" s="619"/>
      <c r="L104" s="619"/>
      <c r="M104" s="619"/>
      <c r="N104" s="619"/>
      <c r="O104" s="619"/>
      <c r="P104" s="168">
        <v>101</v>
      </c>
      <c r="Q104" s="690"/>
      <c r="R104" s="691"/>
      <c r="S104" s="691"/>
      <c r="T104" s="691"/>
      <c r="U104" s="691"/>
      <c r="V104" s="858" t="s">
        <v>747</v>
      </c>
      <c r="W104" s="619"/>
      <c r="X104" s="619"/>
      <c r="Y104" s="619"/>
      <c r="Z104" s="619"/>
      <c r="AA104" s="619"/>
      <c r="AB104" s="619"/>
      <c r="AC104" s="619"/>
      <c r="AD104" s="619"/>
      <c r="AE104" s="619"/>
      <c r="AF104" s="619"/>
      <c r="AG104" s="619"/>
      <c r="AH104" s="168">
        <v>1003</v>
      </c>
      <c r="AI104" s="690"/>
      <c r="AJ104" s="691"/>
      <c r="AK104" s="691"/>
      <c r="AL104" s="691"/>
      <c r="AM104" s="857"/>
      <c r="AN104" s="148"/>
    </row>
    <row r="105" spans="2:40" ht="15" customHeight="1" x14ac:dyDescent="0.45">
      <c r="B105" s="573" t="s">
        <v>748</v>
      </c>
      <c r="C105" s="574"/>
      <c r="D105" s="574"/>
      <c r="E105" s="574"/>
      <c r="F105" s="574"/>
      <c r="G105" s="574"/>
      <c r="H105" s="574"/>
      <c r="I105" s="574"/>
      <c r="J105" s="574"/>
      <c r="K105" s="574"/>
      <c r="L105" s="574"/>
      <c r="M105" s="574"/>
      <c r="N105" s="574"/>
      <c r="O105" s="574"/>
      <c r="P105" s="168">
        <v>102</v>
      </c>
      <c r="Q105" s="690">
        <f>+CPT!C22</f>
        <v>511457957.24603176</v>
      </c>
      <c r="R105" s="691"/>
      <c r="S105" s="691"/>
      <c r="T105" s="691"/>
      <c r="U105" s="691"/>
      <c r="V105" s="821" t="s">
        <v>749</v>
      </c>
      <c r="W105" s="574"/>
      <c r="X105" s="574"/>
      <c r="Y105" s="574"/>
      <c r="Z105" s="574"/>
      <c r="AA105" s="574"/>
      <c r="AB105" s="574"/>
      <c r="AC105" s="574"/>
      <c r="AD105" s="574"/>
      <c r="AE105" s="574"/>
      <c r="AF105" s="574"/>
      <c r="AG105" s="574"/>
      <c r="AH105" s="168">
        <v>1004</v>
      </c>
      <c r="AI105" s="690"/>
      <c r="AJ105" s="691"/>
      <c r="AK105" s="691"/>
      <c r="AL105" s="691"/>
      <c r="AM105" s="857"/>
      <c r="AN105" s="148"/>
    </row>
    <row r="106" spans="2:40" ht="15" customHeight="1" x14ac:dyDescent="0.45">
      <c r="B106" s="618" t="s">
        <v>750</v>
      </c>
      <c r="C106" s="619"/>
      <c r="D106" s="619"/>
      <c r="E106" s="619"/>
      <c r="F106" s="619"/>
      <c r="G106" s="619"/>
      <c r="H106" s="619"/>
      <c r="I106" s="619"/>
      <c r="J106" s="619"/>
      <c r="K106" s="619"/>
      <c r="L106" s="619"/>
      <c r="M106" s="619"/>
      <c r="N106" s="619"/>
      <c r="O106" s="619"/>
      <c r="P106" s="168">
        <v>784</v>
      </c>
      <c r="Q106" s="690"/>
      <c r="R106" s="691"/>
      <c r="S106" s="691"/>
      <c r="T106" s="691"/>
      <c r="U106" s="691"/>
      <c r="V106" s="858" t="s">
        <v>751</v>
      </c>
      <c r="W106" s="619"/>
      <c r="X106" s="619"/>
      <c r="Y106" s="619"/>
      <c r="Z106" s="619"/>
      <c r="AA106" s="619"/>
      <c r="AB106" s="619"/>
      <c r="AC106" s="619"/>
      <c r="AD106" s="619"/>
      <c r="AE106" s="619"/>
      <c r="AF106" s="619"/>
      <c r="AG106" s="619"/>
      <c r="AH106" s="168">
        <v>843</v>
      </c>
      <c r="AI106" s="690">
        <f>+Balance!G30+Balance!G31-Balance!F32+Balance!G47</f>
        <v>264316948</v>
      </c>
      <c r="AJ106" s="691"/>
      <c r="AK106" s="691"/>
      <c r="AL106" s="691"/>
      <c r="AM106" s="857"/>
      <c r="AN106" s="148"/>
    </row>
    <row r="107" spans="2:40" ht="15" customHeight="1" x14ac:dyDescent="0.45">
      <c r="B107" s="573" t="s">
        <v>752</v>
      </c>
      <c r="C107" s="574"/>
      <c r="D107" s="574"/>
      <c r="E107" s="574"/>
      <c r="F107" s="574"/>
      <c r="G107" s="574"/>
      <c r="H107" s="574"/>
      <c r="I107" s="574"/>
      <c r="J107" s="574"/>
      <c r="K107" s="574"/>
      <c r="L107" s="574"/>
      <c r="M107" s="574"/>
      <c r="N107" s="574"/>
      <c r="O107" s="574"/>
      <c r="P107" s="180">
        <v>129</v>
      </c>
      <c r="Q107" s="855"/>
      <c r="R107" s="856"/>
      <c r="S107" s="856"/>
      <c r="T107" s="856"/>
      <c r="U107" s="856"/>
      <c r="V107" s="741"/>
      <c r="W107" s="742"/>
      <c r="X107" s="742"/>
      <c r="Y107" s="742"/>
      <c r="Z107" s="742"/>
      <c r="AA107" s="742"/>
      <c r="AB107" s="742"/>
      <c r="AC107" s="742"/>
      <c r="AD107" s="742"/>
      <c r="AE107" s="742"/>
      <c r="AF107" s="742"/>
      <c r="AG107" s="742"/>
      <c r="AH107" s="742"/>
      <c r="AI107" s="742"/>
      <c r="AJ107" s="742"/>
      <c r="AK107" s="742"/>
      <c r="AL107" s="742"/>
      <c r="AM107" s="800"/>
      <c r="AN107" s="148"/>
    </row>
    <row r="108" spans="2:40" ht="15" customHeight="1" x14ac:dyDescent="0.45">
      <c r="B108" s="816" t="s">
        <v>753</v>
      </c>
      <c r="C108" s="817"/>
      <c r="D108" s="817"/>
      <c r="E108" s="817"/>
      <c r="F108" s="817"/>
      <c r="G108" s="817"/>
      <c r="H108" s="817"/>
      <c r="I108" s="817"/>
      <c r="J108" s="817"/>
      <c r="K108" s="817"/>
      <c r="L108" s="817"/>
      <c r="M108" s="817"/>
      <c r="N108" s="817"/>
      <c r="O108" s="817"/>
      <c r="P108" s="817"/>
      <c r="Q108" s="817"/>
      <c r="R108" s="817"/>
      <c r="S108" s="817"/>
      <c r="T108" s="817"/>
      <c r="U108" s="817"/>
      <c r="V108" s="817"/>
      <c r="W108" s="817"/>
      <c r="X108" s="817"/>
      <c r="Y108" s="817"/>
      <c r="Z108" s="817"/>
      <c r="AA108" s="817"/>
      <c r="AB108" s="817"/>
      <c r="AC108" s="817"/>
      <c r="AD108" s="817"/>
      <c r="AE108" s="817"/>
      <c r="AF108" s="817"/>
      <c r="AG108" s="817"/>
      <c r="AH108" s="817"/>
      <c r="AI108" s="817"/>
      <c r="AJ108" s="817"/>
      <c r="AK108" s="817"/>
      <c r="AL108" s="817"/>
      <c r="AM108" s="818"/>
      <c r="AN108" s="148"/>
    </row>
    <row r="109" spans="2:40" ht="15" customHeight="1" x14ac:dyDescent="0.45">
      <c r="B109" s="573" t="s">
        <v>754</v>
      </c>
      <c r="C109" s="574"/>
      <c r="D109" s="574"/>
      <c r="E109" s="574"/>
      <c r="F109" s="574"/>
      <c r="G109" s="574"/>
      <c r="H109" s="574"/>
      <c r="I109" s="574"/>
      <c r="J109" s="574"/>
      <c r="K109" s="574"/>
      <c r="L109" s="574"/>
      <c r="M109" s="574"/>
      <c r="N109" s="574"/>
      <c r="O109" s="574"/>
      <c r="P109" s="574"/>
      <c r="Q109" s="574"/>
      <c r="R109" s="574"/>
      <c r="S109" s="574"/>
      <c r="T109" s="574"/>
      <c r="U109" s="574"/>
      <c r="V109" s="574"/>
      <c r="W109" s="574"/>
      <c r="X109" s="574"/>
      <c r="Y109" s="574"/>
      <c r="Z109" s="574"/>
      <c r="AA109" s="574"/>
      <c r="AB109" s="574"/>
      <c r="AC109" s="574"/>
      <c r="AD109" s="574"/>
      <c r="AE109" s="574"/>
      <c r="AF109" s="574"/>
      <c r="AG109" s="574"/>
      <c r="AH109" s="182">
        <v>1005</v>
      </c>
      <c r="AI109" s="455"/>
      <c r="AJ109" s="456"/>
      <c r="AK109" s="456"/>
      <c r="AL109" s="456"/>
      <c r="AM109" s="853"/>
      <c r="AN109" s="148"/>
    </row>
    <row r="110" spans="2:40" ht="15" customHeight="1" x14ac:dyDescent="0.45">
      <c r="B110" s="573" t="s">
        <v>755</v>
      </c>
      <c r="C110" s="574"/>
      <c r="D110" s="574"/>
      <c r="E110" s="574"/>
      <c r="F110" s="574"/>
      <c r="G110" s="574"/>
      <c r="H110" s="574"/>
      <c r="I110" s="574"/>
      <c r="J110" s="574"/>
      <c r="K110" s="574"/>
      <c r="L110" s="574"/>
      <c r="M110" s="574"/>
      <c r="N110" s="574"/>
      <c r="O110" s="574"/>
      <c r="P110" s="574"/>
      <c r="Q110" s="574"/>
      <c r="R110" s="574"/>
      <c r="S110" s="574"/>
      <c r="T110" s="574"/>
      <c r="U110" s="574"/>
      <c r="V110" s="574"/>
      <c r="W110" s="574"/>
      <c r="X110" s="574"/>
      <c r="Y110" s="574"/>
      <c r="Z110" s="574"/>
      <c r="AA110" s="574"/>
      <c r="AB110" s="574"/>
      <c r="AC110" s="574"/>
      <c r="AD110" s="574"/>
      <c r="AE110" s="574"/>
      <c r="AF110" s="574"/>
      <c r="AG110" s="574"/>
      <c r="AH110" s="153">
        <v>975</v>
      </c>
      <c r="AI110" s="455"/>
      <c r="AJ110" s="456"/>
      <c r="AK110" s="456"/>
      <c r="AL110" s="456"/>
      <c r="AM110" s="853"/>
      <c r="AN110" s="148"/>
    </row>
    <row r="111" spans="2:40" ht="15" customHeight="1" x14ac:dyDescent="0.45">
      <c r="B111" s="573" t="s">
        <v>756</v>
      </c>
      <c r="C111" s="574"/>
      <c r="D111" s="574"/>
      <c r="E111" s="574"/>
      <c r="F111" s="574"/>
      <c r="G111" s="574"/>
      <c r="H111" s="574"/>
      <c r="I111" s="574"/>
      <c r="J111" s="574"/>
      <c r="K111" s="574"/>
      <c r="L111" s="574"/>
      <c r="M111" s="574"/>
      <c r="N111" s="574"/>
      <c r="O111" s="574"/>
      <c r="P111" s="574"/>
      <c r="Q111" s="574"/>
      <c r="R111" s="574"/>
      <c r="S111" s="574"/>
      <c r="T111" s="574"/>
      <c r="U111" s="574"/>
      <c r="V111" s="574"/>
      <c r="W111" s="574"/>
      <c r="X111" s="574"/>
      <c r="Y111" s="574"/>
      <c r="Z111" s="574"/>
      <c r="AA111" s="574"/>
      <c r="AB111" s="574"/>
      <c r="AC111" s="574"/>
      <c r="AD111" s="574"/>
      <c r="AE111" s="574"/>
      <c r="AF111" s="574"/>
      <c r="AG111" s="574"/>
      <c r="AH111" s="153">
        <v>1021</v>
      </c>
      <c r="AI111" s="455"/>
      <c r="AJ111" s="456"/>
      <c r="AK111" s="456"/>
      <c r="AL111" s="456"/>
      <c r="AM111" s="853"/>
      <c r="AN111" s="148"/>
    </row>
    <row r="112" spans="2:40" ht="15" customHeight="1" x14ac:dyDescent="0.45">
      <c r="B112" s="573" t="s">
        <v>757</v>
      </c>
      <c r="C112" s="574"/>
      <c r="D112" s="574"/>
      <c r="E112" s="574"/>
      <c r="F112" s="574"/>
      <c r="G112" s="574"/>
      <c r="H112" s="574"/>
      <c r="I112" s="574"/>
      <c r="J112" s="574"/>
      <c r="K112" s="574"/>
      <c r="L112" s="574"/>
      <c r="M112" s="574"/>
      <c r="N112" s="574"/>
      <c r="O112" s="574"/>
      <c r="P112" s="574"/>
      <c r="Q112" s="574"/>
      <c r="R112" s="574"/>
      <c r="S112" s="574"/>
      <c r="T112" s="574"/>
      <c r="U112" s="574"/>
      <c r="V112" s="574"/>
      <c r="W112" s="574"/>
      <c r="X112" s="574"/>
      <c r="Y112" s="574"/>
      <c r="Z112" s="574"/>
      <c r="AA112" s="574"/>
      <c r="AB112" s="574"/>
      <c r="AC112" s="574"/>
      <c r="AD112" s="574"/>
      <c r="AE112" s="574"/>
      <c r="AF112" s="574"/>
      <c r="AG112" s="574"/>
      <c r="AH112" s="153">
        <v>1191</v>
      </c>
      <c r="AI112" s="427"/>
      <c r="AJ112" s="428"/>
      <c r="AK112" s="428"/>
      <c r="AL112" s="428"/>
      <c r="AM112" s="788"/>
      <c r="AN112" s="148"/>
    </row>
    <row r="113" spans="2:40" ht="15" customHeight="1" x14ac:dyDescent="0.45">
      <c r="B113" s="573" t="s">
        <v>137</v>
      </c>
      <c r="C113" s="574"/>
      <c r="D113" s="574"/>
      <c r="E113" s="574"/>
      <c r="F113" s="574"/>
      <c r="G113" s="574"/>
      <c r="H113" s="574"/>
      <c r="I113" s="574"/>
      <c r="J113" s="574"/>
      <c r="K113" s="574"/>
      <c r="L113" s="574"/>
      <c r="M113" s="574"/>
      <c r="N113" s="574"/>
      <c r="O113" s="574"/>
      <c r="P113" s="574"/>
      <c r="Q113" s="574"/>
      <c r="R113" s="574"/>
      <c r="S113" s="574"/>
      <c r="T113" s="574"/>
      <c r="U113" s="574"/>
      <c r="V113" s="574"/>
      <c r="W113" s="574"/>
      <c r="X113" s="574"/>
      <c r="Y113" s="574"/>
      <c r="Z113" s="574"/>
      <c r="AA113" s="574"/>
      <c r="AB113" s="574"/>
      <c r="AC113" s="574"/>
      <c r="AD113" s="574"/>
      <c r="AE113" s="574"/>
      <c r="AF113" s="574"/>
      <c r="AG113" s="574"/>
      <c r="AH113" s="183">
        <v>1192</v>
      </c>
      <c r="AI113" s="427"/>
      <c r="AJ113" s="428"/>
      <c r="AK113" s="428"/>
      <c r="AL113" s="428"/>
      <c r="AM113" s="788"/>
      <c r="AN113" s="148"/>
    </row>
    <row r="114" spans="2:40" ht="15" customHeight="1" x14ac:dyDescent="0.45">
      <c r="B114" s="573" t="s">
        <v>758</v>
      </c>
      <c r="C114" s="574"/>
      <c r="D114" s="574"/>
      <c r="E114" s="574"/>
      <c r="F114" s="574"/>
      <c r="G114" s="574"/>
      <c r="H114" s="574"/>
      <c r="I114" s="574"/>
      <c r="J114" s="574"/>
      <c r="K114" s="574"/>
      <c r="L114" s="574"/>
      <c r="M114" s="574"/>
      <c r="N114" s="574"/>
      <c r="O114" s="574"/>
      <c r="P114" s="574"/>
      <c r="Q114" s="574"/>
      <c r="R114" s="574"/>
      <c r="S114" s="574"/>
      <c r="T114" s="574"/>
      <c r="U114" s="574"/>
      <c r="V114" s="574"/>
      <c r="W114" s="574"/>
      <c r="X114" s="574"/>
      <c r="Y114" s="574"/>
      <c r="Z114" s="574"/>
      <c r="AA114" s="574"/>
      <c r="AB114" s="574"/>
      <c r="AC114" s="574"/>
      <c r="AD114" s="574"/>
      <c r="AE114" s="574"/>
      <c r="AF114" s="574"/>
      <c r="AG114" s="574"/>
      <c r="AH114" s="153">
        <v>1193</v>
      </c>
      <c r="AI114" s="427"/>
      <c r="AJ114" s="428"/>
      <c r="AK114" s="428"/>
      <c r="AL114" s="428"/>
      <c r="AM114" s="788"/>
      <c r="AN114" s="148"/>
    </row>
    <row r="115" spans="2:40" ht="15" customHeight="1" x14ac:dyDescent="0.45">
      <c r="B115" s="573" t="s">
        <v>759</v>
      </c>
      <c r="C115" s="574"/>
      <c r="D115" s="574"/>
      <c r="E115" s="574"/>
      <c r="F115" s="574"/>
      <c r="G115" s="574"/>
      <c r="H115" s="574"/>
      <c r="I115" s="574"/>
      <c r="J115" s="574"/>
      <c r="K115" s="574"/>
      <c r="L115" s="574"/>
      <c r="M115" s="574"/>
      <c r="N115" s="574"/>
      <c r="O115" s="574"/>
      <c r="P115" s="574"/>
      <c r="Q115" s="574"/>
      <c r="R115" s="574"/>
      <c r="S115" s="574"/>
      <c r="T115" s="574"/>
      <c r="U115" s="574"/>
      <c r="V115" s="574"/>
      <c r="W115" s="574"/>
      <c r="X115" s="574"/>
      <c r="Y115" s="574"/>
      <c r="Z115" s="574"/>
      <c r="AA115" s="574"/>
      <c r="AB115" s="574"/>
      <c r="AC115" s="574"/>
      <c r="AD115" s="574"/>
      <c r="AE115" s="574"/>
      <c r="AF115" s="574"/>
      <c r="AG115" s="574"/>
      <c r="AH115" s="153">
        <v>1194</v>
      </c>
      <c r="AI115" s="427"/>
      <c r="AJ115" s="428"/>
      <c r="AK115" s="428"/>
      <c r="AL115" s="428"/>
      <c r="AM115" s="788"/>
      <c r="AN115" s="148"/>
    </row>
    <row r="116" spans="2:40" ht="18.75" customHeight="1" x14ac:dyDescent="0.45">
      <c r="B116" s="618" t="s">
        <v>760</v>
      </c>
      <c r="C116" s="619"/>
      <c r="D116" s="619"/>
      <c r="E116" s="619"/>
      <c r="F116" s="619"/>
      <c r="G116" s="619"/>
      <c r="H116" s="619"/>
      <c r="I116" s="619"/>
      <c r="J116" s="619"/>
      <c r="K116" s="619"/>
      <c r="L116" s="619"/>
      <c r="M116" s="619"/>
      <c r="N116" s="619"/>
      <c r="O116" s="619"/>
      <c r="P116" s="619"/>
      <c r="Q116" s="619"/>
      <c r="R116" s="619"/>
      <c r="S116" s="619"/>
      <c r="T116" s="619"/>
      <c r="U116" s="619"/>
      <c r="V116" s="619"/>
      <c r="W116" s="619"/>
      <c r="X116" s="619"/>
      <c r="Y116" s="619"/>
      <c r="Z116" s="619"/>
      <c r="AA116" s="619"/>
      <c r="AB116" s="619"/>
      <c r="AC116" s="619"/>
      <c r="AD116" s="619"/>
      <c r="AE116" s="619"/>
      <c r="AF116" s="619"/>
      <c r="AG116" s="619"/>
      <c r="AH116" s="153">
        <v>1782</v>
      </c>
      <c r="AI116" s="699"/>
      <c r="AJ116" s="700"/>
      <c r="AK116" s="700"/>
      <c r="AL116" s="700"/>
      <c r="AM116" s="854"/>
      <c r="AN116" s="148"/>
    </row>
    <row r="117" spans="2:40" ht="18.75" customHeight="1" x14ac:dyDescent="0.45">
      <c r="B117" s="573" t="s">
        <v>761</v>
      </c>
      <c r="C117" s="574"/>
      <c r="D117" s="574"/>
      <c r="E117" s="574"/>
      <c r="F117" s="574"/>
      <c r="G117" s="574"/>
      <c r="H117" s="574"/>
      <c r="I117" s="574"/>
      <c r="J117" s="574"/>
      <c r="K117" s="574"/>
      <c r="L117" s="574"/>
      <c r="M117" s="574"/>
      <c r="N117" s="574"/>
      <c r="O117" s="574"/>
      <c r="P117" s="574"/>
      <c r="Q117" s="574"/>
      <c r="R117" s="574"/>
      <c r="S117" s="574"/>
      <c r="T117" s="574"/>
      <c r="U117" s="574"/>
      <c r="V117" s="574"/>
      <c r="W117" s="574"/>
      <c r="X117" s="574"/>
      <c r="Y117" s="574"/>
      <c r="Z117" s="574"/>
      <c r="AA117" s="574"/>
      <c r="AB117" s="574"/>
      <c r="AC117" s="574"/>
      <c r="AD117" s="574"/>
      <c r="AE117" s="574"/>
      <c r="AF117" s="574"/>
      <c r="AG117" s="574"/>
      <c r="AH117" s="168">
        <v>1783</v>
      </c>
      <c r="AI117" s="455"/>
      <c r="AJ117" s="456"/>
      <c r="AK117" s="456"/>
      <c r="AL117" s="456"/>
      <c r="AM117" s="853"/>
      <c r="AN117" s="148"/>
    </row>
    <row r="118" spans="2:40" ht="15" customHeight="1" x14ac:dyDescent="0.45">
      <c r="B118" s="590" t="s">
        <v>762</v>
      </c>
      <c r="C118" s="591"/>
      <c r="D118" s="591"/>
      <c r="E118" s="591"/>
      <c r="F118" s="591"/>
      <c r="G118" s="591"/>
      <c r="H118" s="591"/>
      <c r="I118" s="591"/>
      <c r="J118" s="591"/>
      <c r="K118" s="591"/>
      <c r="L118" s="591"/>
      <c r="M118" s="591"/>
      <c r="N118" s="591"/>
      <c r="O118" s="591"/>
      <c r="P118" s="591"/>
      <c r="Q118" s="591"/>
      <c r="R118" s="591"/>
      <c r="S118" s="591"/>
      <c r="T118" s="591"/>
      <c r="U118" s="591"/>
      <c r="V118" s="591"/>
      <c r="W118" s="591"/>
      <c r="X118" s="591"/>
      <c r="Y118" s="591"/>
      <c r="Z118" s="591"/>
      <c r="AA118" s="591"/>
      <c r="AB118" s="591"/>
      <c r="AC118" s="591"/>
      <c r="AD118" s="591"/>
      <c r="AE118" s="591"/>
      <c r="AF118" s="591"/>
      <c r="AG118" s="591"/>
      <c r="AH118" s="591"/>
      <c r="AI118" s="591"/>
      <c r="AJ118" s="591"/>
      <c r="AK118" s="591"/>
      <c r="AL118" s="591"/>
      <c r="AM118" s="592"/>
      <c r="AN118" s="148"/>
    </row>
    <row r="119" spans="2:40" ht="15" customHeight="1" x14ac:dyDescent="0.45">
      <c r="B119" s="584" t="s">
        <v>763</v>
      </c>
      <c r="C119" s="585"/>
      <c r="D119" s="585"/>
      <c r="E119" s="585"/>
      <c r="F119" s="585"/>
      <c r="G119" s="585"/>
      <c r="H119" s="585"/>
      <c r="I119" s="585"/>
      <c r="J119" s="585"/>
      <c r="K119" s="585"/>
      <c r="L119" s="585"/>
      <c r="M119" s="585"/>
      <c r="N119" s="585"/>
      <c r="O119" s="585"/>
      <c r="P119" s="585"/>
      <c r="Q119" s="585"/>
      <c r="R119" s="585"/>
      <c r="S119" s="585"/>
      <c r="T119" s="585"/>
      <c r="U119" s="585"/>
      <c r="V119" s="585"/>
      <c r="W119" s="585"/>
      <c r="X119" s="585"/>
      <c r="Y119" s="585"/>
      <c r="Z119" s="585"/>
      <c r="AA119" s="585"/>
      <c r="AB119" s="585"/>
      <c r="AC119" s="585"/>
      <c r="AD119" s="585"/>
      <c r="AE119" s="585"/>
      <c r="AF119" s="585"/>
      <c r="AG119" s="585"/>
      <c r="AH119" s="179">
        <v>1195</v>
      </c>
      <c r="AI119" s="445"/>
      <c r="AJ119" s="446"/>
      <c r="AK119" s="446"/>
      <c r="AL119" s="446"/>
      <c r="AM119" s="793"/>
      <c r="AN119" s="148"/>
    </row>
    <row r="120" spans="2:40" ht="15" customHeight="1" x14ac:dyDescent="0.45">
      <c r="B120" s="573" t="s">
        <v>764</v>
      </c>
      <c r="C120" s="574"/>
      <c r="D120" s="574"/>
      <c r="E120" s="574"/>
      <c r="F120" s="574"/>
      <c r="G120" s="574"/>
      <c r="H120" s="574"/>
      <c r="I120" s="574"/>
      <c r="J120" s="574"/>
      <c r="K120" s="574"/>
      <c r="L120" s="574"/>
      <c r="M120" s="574"/>
      <c r="N120" s="574"/>
      <c r="O120" s="574"/>
      <c r="P120" s="574"/>
      <c r="Q120" s="574"/>
      <c r="R120" s="574"/>
      <c r="S120" s="574"/>
      <c r="T120" s="574"/>
      <c r="U120" s="574"/>
      <c r="V120" s="574"/>
      <c r="W120" s="574"/>
      <c r="X120" s="574"/>
      <c r="Y120" s="574"/>
      <c r="Z120" s="574"/>
      <c r="AA120" s="574"/>
      <c r="AB120" s="574"/>
      <c r="AC120" s="574"/>
      <c r="AD120" s="574"/>
      <c r="AE120" s="574"/>
      <c r="AF120" s="574"/>
      <c r="AG120" s="574"/>
      <c r="AH120" s="168">
        <v>1691</v>
      </c>
      <c r="AI120" s="427"/>
      <c r="AJ120" s="428"/>
      <c r="AK120" s="428"/>
      <c r="AL120" s="428"/>
      <c r="AM120" s="788"/>
      <c r="AN120" s="148"/>
    </row>
    <row r="121" spans="2:40" ht="15" customHeight="1" x14ac:dyDescent="0.45">
      <c r="B121" s="573" t="s">
        <v>765</v>
      </c>
      <c r="C121" s="574"/>
      <c r="D121" s="574"/>
      <c r="E121" s="574"/>
      <c r="F121" s="574"/>
      <c r="G121" s="574"/>
      <c r="H121" s="574"/>
      <c r="I121" s="574"/>
      <c r="J121" s="574"/>
      <c r="K121" s="574"/>
      <c r="L121" s="574"/>
      <c r="M121" s="574"/>
      <c r="N121" s="574"/>
      <c r="O121" s="574"/>
      <c r="P121" s="574"/>
      <c r="Q121" s="574"/>
      <c r="R121" s="574"/>
      <c r="S121" s="574"/>
      <c r="T121" s="574"/>
      <c r="U121" s="574"/>
      <c r="V121" s="574"/>
      <c r="W121" s="574"/>
      <c r="X121" s="574"/>
      <c r="Y121" s="574"/>
      <c r="Z121" s="574"/>
      <c r="AA121" s="574"/>
      <c r="AB121" s="574"/>
      <c r="AC121" s="574"/>
      <c r="AD121" s="574"/>
      <c r="AE121" s="574"/>
      <c r="AF121" s="574"/>
      <c r="AG121" s="574"/>
      <c r="AH121" s="164">
        <v>1196</v>
      </c>
      <c r="AI121" s="427"/>
      <c r="AJ121" s="428"/>
      <c r="AK121" s="428"/>
      <c r="AL121" s="428"/>
      <c r="AM121" s="788"/>
      <c r="AN121" s="148"/>
    </row>
    <row r="122" spans="2:40" ht="15" customHeight="1" x14ac:dyDescent="0.45">
      <c r="B122" s="573" t="s">
        <v>766</v>
      </c>
      <c r="C122" s="574"/>
      <c r="D122" s="574"/>
      <c r="E122" s="574"/>
      <c r="F122" s="574"/>
      <c r="G122" s="574"/>
      <c r="H122" s="574"/>
      <c r="I122" s="574"/>
      <c r="J122" s="574"/>
      <c r="K122" s="574"/>
      <c r="L122" s="574"/>
      <c r="M122" s="574"/>
      <c r="N122" s="574"/>
      <c r="O122" s="574"/>
      <c r="P122" s="574"/>
      <c r="Q122" s="574"/>
      <c r="R122" s="574"/>
      <c r="S122" s="574"/>
      <c r="T122" s="574"/>
      <c r="U122" s="574"/>
      <c r="V122" s="574"/>
      <c r="W122" s="574"/>
      <c r="X122" s="574"/>
      <c r="Y122" s="574"/>
      <c r="Z122" s="574"/>
      <c r="AA122" s="574"/>
      <c r="AB122" s="574"/>
      <c r="AC122" s="574"/>
      <c r="AD122" s="574"/>
      <c r="AE122" s="574"/>
      <c r="AF122" s="574"/>
      <c r="AG122" s="574"/>
      <c r="AH122" s="153">
        <v>1197</v>
      </c>
      <c r="AI122" s="427"/>
      <c r="AJ122" s="428"/>
      <c r="AK122" s="428"/>
      <c r="AL122" s="428"/>
      <c r="AM122" s="788"/>
      <c r="AN122" s="148"/>
    </row>
    <row r="123" spans="2:40" ht="15" customHeight="1" x14ac:dyDescent="0.45">
      <c r="B123" s="573" t="s">
        <v>767</v>
      </c>
      <c r="C123" s="574"/>
      <c r="D123" s="574"/>
      <c r="E123" s="574"/>
      <c r="F123" s="574"/>
      <c r="G123" s="574"/>
      <c r="H123" s="574"/>
      <c r="I123" s="574"/>
      <c r="J123" s="574"/>
      <c r="K123" s="574"/>
      <c r="L123" s="574"/>
      <c r="M123" s="574"/>
      <c r="N123" s="574"/>
      <c r="O123" s="574"/>
      <c r="P123" s="574"/>
      <c r="Q123" s="574"/>
      <c r="R123" s="574"/>
      <c r="S123" s="574"/>
      <c r="T123" s="574"/>
      <c r="U123" s="574"/>
      <c r="V123" s="574"/>
      <c r="W123" s="574"/>
      <c r="X123" s="574"/>
      <c r="Y123" s="574"/>
      <c r="Z123" s="574"/>
      <c r="AA123" s="574"/>
      <c r="AB123" s="574"/>
      <c r="AC123" s="574"/>
      <c r="AD123" s="574"/>
      <c r="AE123" s="574"/>
      <c r="AF123" s="574"/>
      <c r="AG123" s="574"/>
      <c r="AH123" s="153">
        <v>238</v>
      </c>
      <c r="AI123" s="427"/>
      <c r="AJ123" s="428"/>
      <c r="AK123" s="428"/>
      <c r="AL123" s="428"/>
      <c r="AM123" s="788"/>
      <c r="AN123" s="148"/>
    </row>
    <row r="124" spans="2:40" ht="15" customHeight="1" x14ac:dyDescent="0.45">
      <c r="B124" s="573" t="s">
        <v>768</v>
      </c>
      <c r="C124" s="574"/>
      <c r="D124" s="574"/>
      <c r="E124" s="574"/>
      <c r="F124" s="574"/>
      <c r="G124" s="574"/>
      <c r="H124" s="574"/>
      <c r="I124" s="574"/>
      <c r="J124" s="574"/>
      <c r="K124" s="574"/>
      <c r="L124" s="574"/>
      <c r="M124" s="574"/>
      <c r="N124" s="574"/>
      <c r="O124" s="574"/>
      <c r="P124" s="574"/>
      <c r="Q124" s="574"/>
      <c r="R124" s="574"/>
      <c r="S124" s="574"/>
      <c r="T124" s="574"/>
      <c r="U124" s="574"/>
      <c r="V124" s="574"/>
      <c r="W124" s="574"/>
      <c r="X124" s="574"/>
      <c r="Y124" s="574"/>
      <c r="Z124" s="574"/>
      <c r="AA124" s="574"/>
      <c r="AB124" s="574"/>
      <c r="AC124" s="574"/>
      <c r="AD124" s="574"/>
      <c r="AE124" s="574"/>
      <c r="AF124" s="574"/>
      <c r="AG124" s="574"/>
      <c r="AH124" s="168">
        <v>1586</v>
      </c>
      <c r="AI124" s="455"/>
      <c r="AJ124" s="456"/>
      <c r="AK124" s="456"/>
      <c r="AL124" s="456"/>
      <c r="AM124" s="853"/>
      <c r="AN124" s="148"/>
    </row>
    <row r="125" spans="2:40" ht="15" customHeight="1" x14ac:dyDescent="0.45">
      <c r="B125" s="816" t="s">
        <v>769</v>
      </c>
      <c r="C125" s="817"/>
      <c r="D125" s="817"/>
      <c r="E125" s="817"/>
      <c r="F125" s="817"/>
      <c r="G125" s="817"/>
      <c r="H125" s="817"/>
      <c r="I125" s="817"/>
      <c r="J125" s="817"/>
      <c r="K125" s="817"/>
      <c r="L125" s="817"/>
      <c r="M125" s="817"/>
      <c r="N125" s="817"/>
      <c r="O125" s="817"/>
      <c r="P125" s="817"/>
      <c r="Q125" s="817"/>
      <c r="R125" s="817"/>
      <c r="S125" s="817"/>
      <c r="T125" s="817"/>
      <c r="U125" s="817"/>
      <c r="V125" s="817"/>
      <c r="W125" s="817"/>
      <c r="X125" s="817"/>
      <c r="Y125" s="817"/>
      <c r="Z125" s="817"/>
      <c r="AA125" s="817"/>
      <c r="AB125" s="817"/>
      <c r="AC125" s="817"/>
      <c r="AD125" s="817"/>
      <c r="AE125" s="817"/>
      <c r="AF125" s="817"/>
      <c r="AG125" s="817"/>
      <c r="AH125" s="817"/>
      <c r="AI125" s="817"/>
      <c r="AJ125" s="817"/>
      <c r="AK125" s="817"/>
      <c r="AL125" s="817"/>
      <c r="AM125" s="818"/>
      <c r="AN125" s="148"/>
    </row>
    <row r="126" spans="2:40" ht="15" customHeight="1" x14ac:dyDescent="0.45">
      <c r="B126" s="573" t="s">
        <v>770</v>
      </c>
      <c r="C126" s="574"/>
      <c r="D126" s="574"/>
      <c r="E126" s="574"/>
      <c r="F126" s="574"/>
      <c r="G126" s="574"/>
      <c r="H126" s="574"/>
      <c r="I126" s="574"/>
      <c r="J126" s="574"/>
      <c r="K126" s="574"/>
      <c r="L126" s="574"/>
      <c r="M126" s="574"/>
      <c r="N126" s="574"/>
      <c r="O126" s="574"/>
      <c r="P126" s="574"/>
      <c r="Q126" s="574"/>
      <c r="R126" s="574"/>
      <c r="S126" s="574"/>
      <c r="T126" s="574"/>
      <c r="U126" s="574"/>
      <c r="V126" s="574"/>
      <c r="W126" s="574"/>
      <c r="X126" s="574"/>
      <c r="Y126" s="574"/>
      <c r="Z126" s="574"/>
      <c r="AA126" s="574"/>
      <c r="AB126" s="574"/>
      <c r="AC126" s="574"/>
      <c r="AD126" s="574"/>
      <c r="AE126" s="574"/>
      <c r="AF126" s="574"/>
      <c r="AG126" s="574"/>
      <c r="AH126" s="179">
        <v>1823</v>
      </c>
      <c r="AI126" s="427"/>
      <c r="AJ126" s="428"/>
      <c r="AK126" s="428"/>
      <c r="AL126" s="428"/>
      <c r="AM126" s="788"/>
      <c r="AN126" s="148"/>
    </row>
    <row r="127" spans="2:40" ht="15" customHeight="1" x14ac:dyDescent="0.45">
      <c r="B127" s="573" t="s">
        <v>771</v>
      </c>
      <c r="C127" s="574"/>
      <c r="D127" s="574"/>
      <c r="E127" s="574"/>
      <c r="F127" s="574"/>
      <c r="G127" s="574"/>
      <c r="H127" s="574"/>
      <c r="I127" s="574"/>
      <c r="J127" s="574"/>
      <c r="K127" s="574"/>
      <c r="L127" s="574"/>
      <c r="M127" s="574"/>
      <c r="N127" s="574"/>
      <c r="O127" s="574"/>
      <c r="P127" s="574"/>
      <c r="Q127" s="574"/>
      <c r="R127" s="574"/>
      <c r="S127" s="574"/>
      <c r="T127" s="574"/>
      <c r="U127" s="574"/>
      <c r="V127" s="574"/>
      <c r="W127" s="574"/>
      <c r="X127" s="574"/>
      <c r="Y127" s="574"/>
      <c r="Z127" s="574"/>
      <c r="AA127" s="574"/>
      <c r="AB127" s="574"/>
      <c r="AC127" s="574"/>
      <c r="AD127" s="574"/>
      <c r="AE127" s="574"/>
      <c r="AF127" s="574"/>
      <c r="AG127" s="574"/>
      <c r="AH127" s="168">
        <v>1824</v>
      </c>
      <c r="AI127" s="427"/>
      <c r="AJ127" s="428"/>
      <c r="AK127" s="428"/>
      <c r="AL127" s="428"/>
      <c r="AM127" s="788"/>
      <c r="AN127" s="148"/>
    </row>
    <row r="128" spans="2:40" ht="15" customHeight="1" x14ac:dyDescent="0.45">
      <c r="B128" s="573" t="s">
        <v>772</v>
      </c>
      <c r="C128" s="574"/>
      <c r="D128" s="574"/>
      <c r="E128" s="574"/>
      <c r="F128" s="574"/>
      <c r="G128" s="574"/>
      <c r="H128" s="574"/>
      <c r="I128" s="574"/>
      <c r="J128" s="574"/>
      <c r="K128" s="574"/>
      <c r="L128" s="574"/>
      <c r="M128" s="574"/>
      <c r="N128" s="574"/>
      <c r="O128" s="574"/>
      <c r="P128" s="574"/>
      <c r="Q128" s="574"/>
      <c r="R128" s="574"/>
      <c r="S128" s="574"/>
      <c r="T128" s="574"/>
      <c r="U128" s="574"/>
      <c r="V128" s="574"/>
      <c r="W128" s="574"/>
      <c r="X128" s="574"/>
      <c r="Y128" s="574"/>
      <c r="Z128" s="574"/>
      <c r="AA128" s="574"/>
      <c r="AB128" s="574"/>
      <c r="AC128" s="574"/>
      <c r="AD128" s="574"/>
      <c r="AE128" s="574"/>
      <c r="AF128" s="574"/>
      <c r="AG128" s="574"/>
      <c r="AH128" s="153">
        <v>1825</v>
      </c>
      <c r="AI128" s="427"/>
      <c r="AJ128" s="428"/>
      <c r="AK128" s="428"/>
      <c r="AL128" s="428"/>
      <c r="AM128" s="788"/>
      <c r="AN128" s="148"/>
    </row>
    <row r="129" spans="2:40" ht="15" customHeight="1" thickBot="1" x14ac:dyDescent="0.5">
      <c r="B129" s="659" t="s">
        <v>773</v>
      </c>
      <c r="C129" s="660"/>
      <c r="D129" s="660"/>
      <c r="E129" s="660"/>
      <c r="F129" s="660"/>
      <c r="G129" s="660"/>
      <c r="H129" s="660"/>
      <c r="I129" s="660"/>
      <c r="J129" s="660"/>
      <c r="K129" s="660"/>
      <c r="L129" s="660"/>
      <c r="M129" s="660"/>
      <c r="N129" s="660"/>
      <c r="O129" s="660"/>
      <c r="P129" s="660"/>
      <c r="Q129" s="660"/>
      <c r="R129" s="660"/>
      <c r="S129" s="660"/>
      <c r="T129" s="660"/>
      <c r="U129" s="660"/>
      <c r="V129" s="660"/>
      <c r="W129" s="660"/>
      <c r="X129" s="660"/>
      <c r="Y129" s="660"/>
      <c r="Z129" s="660"/>
      <c r="AA129" s="660"/>
      <c r="AB129" s="660"/>
      <c r="AC129" s="660"/>
      <c r="AD129" s="660"/>
      <c r="AE129" s="660"/>
      <c r="AF129" s="660"/>
      <c r="AG129" s="660"/>
      <c r="AH129" s="160">
        <v>1826</v>
      </c>
      <c r="AI129" s="609"/>
      <c r="AJ129" s="610"/>
      <c r="AK129" s="610"/>
      <c r="AL129" s="610"/>
      <c r="AM129" s="789"/>
      <c r="AN129" s="148"/>
    </row>
    <row r="130" spans="2:40" ht="9" customHeight="1" collapsed="1" thickTop="1" thickBot="1" x14ac:dyDescent="0.5">
      <c r="B130" s="612"/>
      <c r="C130" s="612"/>
      <c r="D130" s="612"/>
      <c r="E130" s="612"/>
      <c r="F130" s="612"/>
      <c r="G130" s="612"/>
      <c r="H130" s="612"/>
      <c r="I130" s="612"/>
      <c r="J130" s="612"/>
      <c r="K130" s="612"/>
      <c r="L130" s="612"/>
      <c r="M130" s="612"/>
      <c r="N130" s="612"/>
      <c r="O130" s="612"/>
      <c r="P130" s="612"/>
      <c r="Q130" s="612"/>
      <c r="R130" s="612"/>
      <c r="S130" s="612"/>
      <c r="T130" s="612"/>
      <c r="U130" s="612"/>
      <c r="V130" s="612"/>
      <c r="W130" s="612"/>
      <c r="X130" s="612"/>
      <c r="Y130" s="612"/>
      <c r="Z130" s="612"/>
      <c r="AA130" s="612"/>
      <c r="AB130" s="612"/>
      <c r="AC130" s="612"/>
      <c r="AD130" s="612"/>
      <c r="AE130" s="612"/>
      <c r="AF130" s="612"/>
      <c r="AG130" s="612"/>
      <c r="AH130" s="612"/>
      <c r="AI130" s="612"/>
      <c r="AJ130" s="612"/>
      <c r="AK130" s="612"/>
      <c r="AL130" s="612"/>
      <c r="AM130" s="612"/>
      <c r="AN130" s="148"/>
    </row>
    <row r="131" spans="2:40" ht="14.65" thickTop="1" x14ac:dyDescent="0.45">
      <c r="B131" s="613" t="s">
        <v>774</v>
      </c>
      <c r="C131" s="614"/>
      <c r="D131" s="614"/>
      <c r="E131" s="614"/>
      <c r="F131" s="614"/>
      <c r="G131" s="614"/>
      <c r="H131" s="614"/>
      <c r="I131" s="614"/>
      <c r="J131" s="614"/>
      <c r="K131" s="614"/>
      <c r="L131" s="614"/>
      <c r="M131" s="614"/>
      <c r="N131" s="614"/>
      <c r="O131" s="614"/>
      <c r="P131" s="614"/>
      <c r="Q131" s="614"/>
      <c r="R131" s="614"/>
      <c r="S131" s="614"/>
      <c r="T131" s="614"/>
      <c r="U131" s="614"/>
      <c r="V131" s="614"/>
      <c r="W131" s="614"/>
      <c r="X131" s="614"/>
      <c r="Y131" s="614"/>
      <c r="Z131" s="614"/>
      <c r="AA131" s="614"/>
      <c r="AB131" s="614"/>
      <c r="AC131" s="614"/>
      <c r="AD131" s="614"/>
      <c r="AE131" s="614"/>
      <c r="AF131" s="614"/>
      <c r="AG131" s="614"/>
      <c r="AH131" s="614"/>
      <c r="AI131" s="614"/>
      <c r="AJ131" s="614"/>
      <c r="AK131" s="614"/>
      <c r="AL131" s="614"/>
      <c r="AM131" s="615"/>
      <c r="AN131" s="148"/>
    </row>
    <row r="132" spans="2:40" x14ac:dyDescent="0.45">
      <c r="B132" s="840" t="s">
        <v>775</v>
      </c>
      <c r="C132" s="841"/>
      <c r="D132" s="841"/>
      <c r="E132" s="841"/>
      <c r="F132" s="841"/>
      <c r="G132" s="841"/>
      <c r="H132" s="841"/>
      <c r="I132" s="841"/>
      <c r="J132" s="841"/>
      <c r="K132" s="841"/>
      <c r="L132" s="841"/>
      <c r="M132" s="841"/>
      <c r="N132" s="842"/>
      <c r="O132" s="846" t="s">
        <v>776</v>
      </c>
      <c r="P132" s="841"/>
      <c r="Q132" s="841"/>
      <c r="R132" s="841"/>
      <c r="S132" s="841"/>
      <c r="T132" s="842"/>
      <c r="U132" s="846" t="s">
        <v>777</v>
      </c>
      <c r="V132" s="841"/>
      <c r="W132" s="841"/>
      <c r="X132" s="841"/>
      <c r="Y132" s="841"/>
      <c r="Z132" s="842"/>
      <c r="AA132" s="848" t="s">
        <v>778</v>
      </c>
      <c r="AB132" s="849"/>
      <c r="AC132" s="849"/>
      <c r="AD132" s="849"/>
      <c r="AE132" s="849"/>
      <c r="AF132" s="849"/>
      <c r="AG132" s="849"/>
      <c r="AH132" s="849"/>
      <c r="AI132" s="849"/>
      <c r="AJ132" s="849"/>
      <c r="AK132" s="849"/>
      <c r="AL132" s="850"/>
      <c r="AM132" s="851"/>
      <c r="AN132" s="148"/>
    </row>
    <row r="133" spans="2:40" x14ac:dyDescent="0.45">
      <c r="B133" s="843"/>
      <c r="C133" s="844"/>
      <c r="D133" s="844"/>
      <c r="E133" s="844"/>
      <c r="F133" s="844"/>
      <c r="G133" s="844"/>
      <c r="H133" s="844"/>
      <c r="I133" s="844"/>
      <c r="J133" s="844"/>
      <c r="K133" s="844"/>
      <c r="L133" s="844"/>
      <c r="M133" s="844"/>
      <c r="N133" s="845"/>
      <c r="O133" s="847"/>
      <c r="P133" s="844"/>
      <c r="Q133" s="844"/>
      <c r="R133" s="844"/>
      <c r="S133" s="844"/>
      <c r="T133" s="845"/>
      <c r="U133" s="847"/>
      <c r="V133" s="844"/>
      <c r="W133" s="844"/>
      <c r="X133" s="844"/>
      <c r="Y133" s="844"/>
      <c r="Z133" s="845"/>
      <c r="AA133" s="848" t="s">
        <v>779</v>
      </c>
      <c r="AB133" s="849"/>
      <c r="AC133" s="849"/>
      <c r="AD133" s="849"/>
      <c r="AE133" s="849"/>
      <c r="AF133" s="850"/>
      <c r="AG133" s="848" t="s">
        <v>780</v>
      </c>
      <c r="AH133" s="849"/>
      <c r="AI133" s="849"/>
      <c r="AJ133" s="849"/>
      <c r="AK133" s="849"/>
      <c r="AL133" s="850"/>
      <c r="AM133" s="852"/>
      <c r="AN133" s="148"/>
    </row>
    <row r="134" spans="2:40" ht="31.5" customHeight="1" x14ac:dyDescent="0.45">
      <c r="B134" s="837" t="s">
        <v>781</v>
      </c>
      <c r="C134" s="838"/>
      <c r="D134" s="838"/>
      <c r="E134" s="838"/>
      <c r="F134" s="838"/>
      <c r="G134" s="838"/>
      <c r="H134" s="838"/>
      <c r="I134" s="838"/>
      <c r="J134" s="838"/>
      <c r="K134" s="838"/>
      <c r="L134" s="838"/>
      <c r="M134" s="838"/>
      <c r="N134" s="839"/>
      <c r="O134" s="180">
        <v>1358</v>
      </c>
      <c r="P134" s="445"/>
      <c r="Q134" s="446"/>
      <c r="R134" s="446"/>
      <c r="S134" s="446"/>
      <c r="T134" s="447"/>
      <c r="U134" s="180">
        <v>1359</v>
      </c>
      <c r="V134" s="445"/>
      <c r="W134" s="446"/>
      <c r="X134" s="446"/>
      <c r="Y134" s="446"/>
      <c r="Z134" s="447"/>
      <c r="AA134" s="180">
        <v>1360</v>
      </c>
      <c r="AB134" s="445"/>
      <c r="AC134" s="446"/>
      <c r="AD134" s="446"/>
      <c r="AE134" s="446"/>
      <c r="AF134" s="447"/>
      <c r="AG134" s="180">
        <v>1361</v>
      </c>
      <c r="AH134" s="445"/>
      <c r="AI134" s="446"/>
      <c r="AJ134" s="446"/>
      <c r="AK134" s="446"/>
      <c r="AL134" s="447"/>
      <c r="AM134" s="165" t="s">
        <v>670</v>
      </c>
      <c r="AN134" s="148"/>
    </row>
    <row r="135" spans="2:40" x14ac:dyDescent="0.45">
      <c r="B135" s="833" t="s">
        <v>782</v>
      </c>
      <c r="C135" s="834"/>
      <c r="D135" s="834"/>
      <c r="E135" s="834"/>
      <c r="F135" s="834"/>
      <c r="G135" s="834"/>
      <c r="H135" s="834"/>
      <c r="I135" s="834"/>
      <c r="J135" s="834"/>
      <c r="K135" s="834"/>
      <c r="L135" s="834"/>
      <c r="M135" s="834"/>
      <c r="N135" s="835"/>
      <c r="O135" s="180">
        <v>1184</v>
      </c>
      <c r="P135" s="504"/>
      <c r="Q135" s="505"/>
      <c r="R135" s="505"/>
      <c r="S135" s="505"/>
      <c r="T135" s="506"/>
      <c r="U135" s="180">
        <v>1362</v>
      </c>
      <c r="V135" s="504"/>
      <c r="W135" s="505"/>
      <c r="X135" s="505"/>
      <c r="Y135" s="505"/>
      <c r="Z135" s="506"/>
      <c r="AA135" s="180">
        <v>1363</v>
      </c>
      <c r="AB135" s="504"/>
      <c r="AC135" s="505"/>
      <c r="AD135" s="505"/>
      <c r="AE135" s="505"/>
      <c r="AF135" s="506"/>
      <c r="AG135" s="180">
        <v>1364</v>
      </c>
      <c r="AH135" s="504"/>
      <c r="AI135" s="505"/>
      <c r="AJ135" s="505"/>
      <c r="AK135" s="505"/>
      <c r="AL135" s="506"/>
      <c r="AM135" s="165" t="s">
        <v>284</v>
      </c>
      <c r="AN135" s="148"/>
    </row>
    <row r="136" spans="2:40" ht="21.75" customHeight="1" x14ac:dyDescent="0.45">
      <c r="B136" s="833" t="s">
        <v>783</v>
      </c>
      <c r="C136" s="834"/>
      <c r="D136" s="834"/>
      <c r="E136" s="834"/>
      <c r="F136" s="834"/>
      <c r="G136" s="834"/>
      <c r="H136" s="834"/>
      <c r="I136" s="834"/>
      <c r="J136" s="834"/>
      <c r="K136" s="834"/>
      <c r="L136" s="834"/>
      <c r="M136" s="834"/>
      <c r="N136" s="835"/>
      <c r="O136" s="180">
        <f>+AG135+1</f>
        <v>1365</v>
      </c>
      <c r="P136" s="504"/>
      <c r="Q136" s="505"/>
      <c r="R136" s="505"/>
      <c r="S136" s="505"/>
      <c r="T136" s="506"/>
      <c r="U136" s="180">
        <v>1366</v>
      </c>
      <c r="V136" s="504"/>
      <c r="W136" s="505"/>
      <c r="X136" s="505"/>
      <c r="Y136" s="505"/>
      <c r="Z136" s="506"/>
      <c r="AA136" s="180">
        <v>1367</v>
      </c>
      <c r="AB136" s="504"/>
      <c r="AC136" s="505"/>
      <c r="AD136" s="505"/>
      <c r="AE136" s="505"/>
      <c r="AF136" s="506"/>
      <c r="AG136" s="635"/>
      <c r="AH136" s="636"/>
      <c r="AI136" s="636"/>
      <c r="AJ136" s="636"/>
      <c r="AK136" s="636"/>
      <c r="AL136" s="836"/>
      <c r="AM136" s="165" t="s">
        <v>670</v>
      </c>
      <c r="AN136" s="148"/>
    </row>
    <row r="137" spans="2:40" ht="15" customHeight="1" x14ac:dyDescent="0.45">
      <c r="B137" s="833" t="s">
        <v>782</v>
      </c>
      <c r="C137" s="834"/>
      <c r="D137" s="834"/>
      <c r="E137" s="834"/>
      <c r="F137" s="834"/>
      <c r="G137" s="834"/>
      <c r="H137" s="834"/>
      <c r="I137" s="834"/>
      <c r="J137" s="834"/>
      <c r="K137" s="834"/>
      <c r="L137" s="834"/>
      <c r="M137" s="834"/>
      <c r="N137" s="835"/>
      <c r="O137" s="168">
        <v>1185</v>
      </c>
      <c r="P137" s="427"/>
      <c r="Q137" s="428"/>
      <c r="R137" s="428"/>
      <c r="S137" s="428"/>
      <c r="T137" s="429"/>
      <c r="U137" s="168">
        <v>1369</v>
      </c>
      <c r="V137" s="427"/>
      <c r="W137" s="428"/>
      <c r="X137" s="428"/>
      <c r="Y137" s="428"/>
      <c r="Z137" s="429"/>
      <c r="AA137" s="168">
        <v>1370</v>
      </c>
      <c r="AB137" s="427"/>
      <c r="AC137" s="428"/>
      <c r="AD137" s="428"/>
      <c r="AE137" s="428"/>
      <c r="AF137" s="429"/>
      <c r="AG137" s="665"/>
      <c r="AH137" s="666"/>
      <c r="AI137" s="666"/>
      <c r="AJ137" s="666"/>
      <c r="AK137" s="666"/>
      <c r="AL137" s="822"/>
      <c r="AM137" s="165" t="s">
        <v>284</v>
      </c>
      <c r="AN137" s="148"/>
    </row>
    <row r="138" spans="2:40" ht="15" customHeight="1" thickBot="1" x14ac:dyDescent="0.5">
      <c r="B138" s="830" t="s">
        <v>784</v>
      </c>
      <c r="C138" s="831"/>
      <c r="D138" s="831"/>
      <c r="E138" s="831"/>
      <c r="F138" s="831"/>
      <c r="G138" s="831"/>
      <c r="H138" s="831"/>
      <c r="I138" s="831"/>
      <c r="J138" s="831"/>
      <c r="K138" s="831"/>
      <c r="L138" s="831"/>
      <c r="M138" s="831"/>
      <c r="N138" s="832"/>
      <c r="O138" s="185">
        <v>1096</v>
      </c>
      <c r="P138" s="609"/>
      <c r="Q138" s="610"/>
      <c r="R138" s="610"/>
      <c r="S138" s="610"/>
      <c r="T138" s="611"/>
      <c r="U138" s="185">
        <v>1097</v>
      </c>
      <c r="V138" s="609"/>
      <c r="W138" s="610"/>
      <c r="X138" s="610"/>
      <c r="Y138" s="610"/>
      <c r="Z138" s="611"/>
      <c r="AA138" s="185">
        <v>1106</v>
      </c>
      <c r="AB138" s="609"/>
      <c r="AC138" s="610"/>
      <c r="AD138" s="610"/>
      <c r="AE138" s="610"/>
      <c r="AF138" s="611"/>
      <c r="AG138" s="185">
        <v>1372</v>
      </c>
      <c r="AH138" s="450"/>
      <c r="AI138" s="451"/>
      <c r="AJ138" s="451"/>
      <c r="AK138" s="451"/>
      <c r="AL138" s="628"/>
      <c r="AM138" s="181" t="s">
        <v>675</v>
      </c>
      <c r="AN138" s="148"/>
    </row>
    <row r="139" spans="2:40" ht="9" customHeight="1" collapsed="1" thickTop="1" thickBot="1" x14ac:dyDescent="0.5">
      <c r="B139" s="612"/>
      <c r="C139" s="612"/>
      <c r="D139" s="612"/>
      <c r="E139" s="612"/>
      <c r="F139" s="612"/>
      <c r="G139" s="612"/>
      <c r="H139" s="612"/>
      <c r="I139" s="612"/>
      <c r="J139" s="612"/>
      <c r="K139" s="612"/>
      <c r="L139" s="612"/>
      <c r="M139" s="612"/>
      <c r="N139" s="612"/>
      <c r="O139" s="612"/>
      <c r="P139" s="612"/>
      <c r="Q139" s="612"/>
      <c r="R139" s="612"/>
      <c r="S139" s="612"/>
      <c r="T139" s="612"/>
      <c r="U139" s="612"/>
      <c r="V139" s="612"/>
      <c r="W139" s="612"/>
      <c r="X139" s="612"/>
      <c r="Y139" s="612"/>
      <c r="Z139" s="612"/>
      <c r="AA139" s="612"/>
      <c r="AB139" s="612"/>
      <c r="AC139" s="612"/>
      <c r="AD139" s="612"/>
      <c r="AE139" s="612"/>
      <c r="AF139" s="612"/>
      <c r="AG139" s="612"/>
      <c r="AH139" s="612"/>
      <c r="AI139" s="612"/>
      <c r="AJ139" s="612"/>
      <c r="AK139" s="612"/>
      <c r="AL139" s="612"/>
      <c r="AM139" s="612"/>
      <c r="AN139" s="148"/>
    </row>
    <row r="140" spans="2:40" ht="15" customHeight="1" thickTop="1" x14ac:dyDescent="0.45">
      <c r="B140" s="613" t="s">
        <v>785</v>
      </c>
      <c r="C140" s="614"/>
      <c r="D140" s="614"/>
      <c r="E140" s="614"/>
      <c r="F140" s="614"/>
      <c r="G140" s="614"/>
      <c r="H140" s="614"/>
      <c r="I140" s="614"/>
      <c r="J140" s="614"/>
      <c r="K140" s="614"/>
      <c r="L140" s="614"/>
      <c r="M140" s="614"/>
      <c r="N140" s="614"/>
      <c r="O140" s="614"/>
      <c r="P140" s="614"/>
      <c r="Q140" s="614"/>
      <c r="R140" s="614"/>
      <c r="S140" s="614"/>
      <c r="T140" s="614"/>
      <c r="U140" s="614"/>
      <c r="V140" s="614"/>
      <c r="W140" s="614"/>
      <c r="X140" s="614"/>
      <c r="Y140" s="614"/>
      <c r="Z140" s="614"/>
      <c r="AA140" s="614"/>
      <c r="AB140" s="614"/>
      <c r="AC140" s="614"/>
      <c r="AD140" s="614"/>
      <c r="AE140" s="614"/>
      <c r="AF140" s="614"/>
      <c r="AG140" s="614"/>
      <c r="AH140" s="614"/>
      <c r="AI140" s="614"/>
      <c r="AJ140" s="614"/>
      <c r="AK140" s="614"/>
      <c r="AL140" s="614"/>
      <c r="AM140" s="615"/>
      <c r="AN140" s="148"/>
    </row>
    <row r="141" spans="2:40" ht="15" customHeight="1" x14ac:dyDescent="0.45">
      <c r="B141" s="582" t="s">
        <v>786</v>
      </c>
      <c r="C141" s="422"/>
      <c r="D141" s="422"/>
      <c r="E141" s="422"/>
      <c r="F141" s="422"/>
      <c r="G141" s="422"/>
      <c r="H141" s="422"/>
      <c r="I141" s="422"/>
      <c r="J141" s="422"/>
      <c r="K141" s="422"/>
      <c r="L141" s="422"/>
      <c r="M141" s="422"/>
      <c r="N141" s="422"/>
      <c r="O141" s="422"/>
      <c r="P141" s="422"/>
      <c r="Q141" s="422"/>
      <c r="R141" s="422"/>
      <c r="S141" s="422"/>
      <c r="T141" s="422"/>
      <c r="U141" s="422"/>
      <c r="V141" s="422"/>
      <c r="W141" s="422"/>
      <c r="X141" s="422"/>
      <c r="Y141" s="422"/>
      <c r="Z141" s="422"/>
      <c r="AA141" s="422"/>
      <c r="AB141" s="422"/>
      <c r="AC141" s="422"/>
      <c r="AD141" s="422"/>
      <c r="AE141" s="422"/>
      <c r="AF141" s="422"/>
      <c r="AG141" s="422"/>
      <c r="AH141" s="422"/>
      <c r="AI141" s="422"/>
      <c r="AJ141" s="422"/>
      <c r="AK141" s="422"/>
      <c r="AL141" s="422"/>
      <c r="AM141" s="583"/>
      <c r="AN141" s="148"/>
    </row>
    <row r="142" spans="2:40" ht="15" customHeight="1" x14ac:dyDescent="0.45">
      <c r="B142" s="824" t="s">
        <v>787</v>
      </c>
      <c r="C142" s="825"/>
      <c r="D142" s="825"/>
      <c r="E142" s="825"/>
      <c r="F142" s="825"/>
      <c r="G142" s="825"/>
      <c r="H142" s="825"/>
      <c r="I142" s="825"/>
      <c r="J142" s="825"/>
      <c r="K142" s="825"/>
      <c r="L142" s="825"/>
      <c r="M142" s="825"/>
      <c r="N142" s="825"/>
      <c r="O142" s="825"/>
      <c r="P142" s="825"/>
      <c r="Q142" s="825"/>
      <c r="R142" s="825"/>
      <c r="S142" s="825"/>
      <c r="T142" s="825"/>
      <c r="U142" s="825"/>
      <c r="V142" s="826" t="s">
        <v>788</v>
      </c>
      <c r="W142" s="827"/>
      <c r="X142" s="827"/>
      <c r="Y142" s="827"/>
      <c r="Z142" s="827"/>
      <c r="AA142" s="827"/>
      <c r="AB142" s="826" t="s">
        <v>789</v>
      </c>
      <c r="AC142" s="827"/>
      <c r="AD142" s="827"/>
      <c r="AE142" s="827"/>
      <c r="AF142" s="827"/>
      <c r="AG142" s="828"/>
      <c r="AH142" s="826" t="s">
        <v>790</v>
      </c>
      <c r="AI142" s="827"/>
      <c r="AJ142" s="827"/>
      <c r="AK142" s="827"/>
      <c r="AL142" s="827"/>
      <c r="AM142" s="829"/>
      <c r="AN142" s="163"/>
    </row>
    <row r="143" spans="2:40" ht="15" customHeight="1" x14ac:dyDescent="0.45">
      <c r="B143" s="573" t="s">
        <v>791</v>
      </c>
      <c r="C143" s="574"/>
      <c r="D143" s="574"/>
      <c r="E143" s="574"/>
      <c r="F143" s="574"/>
      <c r="G143" s="574"/>
      <c r="H143" s="574"/>
      <c r="I143" s="574"/>
      <c r="J143" s="574"/>
      <c r="K143" s="574"/>
      <c r="L143" s="574"/>
      <c r="M143" s="574"/>
      <c r="N143" s="574"/>
      <c r="O143" s="574"/>
      <c r="P143" s="574"/>
      <c r="Q143" s="574"/>
      <c r="R143" s="574"/>
      <c r="S143" s="574"/>
      <c r="T143" s="574"/>
      <c r="U143" s="574"/>
      <c r="V143" s="168">
        <v>994</v>
      </c>
      <c r="W143" s="722"/>
      <c r="X143" s="723"/>
      <c r="Y143" s="723"/>
      <c r="Z143" s="723"/>
      <c r="AA143" s="724"/>
      <c r="AB143" s="168">
        <v>876</v>
      </c>
      <c r="AC143" s="722"/>
      <c r="AD143" s="723"/>
      <c r="AE143" s="723"/>
      <c r="AF143" s="723"/>
      <c r="AG143" s="724"/>
      <c r="AH143" s="168">
        <v>898</v>
      </c>
      <c r="AI143" s="427"/>
      <c r="AJ143" s="428"/>
      <c r="AK143" s="428"/>
      <c r="AL143" s="428"/>
      <c r="AM143" s="788"/>
      <c r="AN143" s="148"/>
    </row>
    <row r="144" spans="2:40" ht="15" customHeight="1" x14ac:dyDescent="0.45">
      <c r="B144" s="573" t="s">
        <v>792</v>
      </c>
      <c r="C144" s="574"/>
      <c r="D144" s="574"/>
      <c r="E144" s="574"/>
      <c r="F144" s="574"/>
      <c r="G144" s="574"/>
      <c r="H144" s="574"/>
      <c r="I144" s="574"/>
      <c r="J144" s="574"/>
      <c r="K144" s="574"/>
      <c r="L144" s="574"/>
      <c r="M144" s="574"/>
      <c r="N144" s="574"/>
      <c r="O144" s="574"/>
      <c r="P144" s="574"/>
      <c r="Q144" s="574"/>
      <c r="R144" s="574"/>
      <c r="S144" s="574"/>
      <c r="T144" s="574"/>
      <c r="U144" s="574"/>
      <c r="V144" s="168">
        <v>986</v>
      </c>
      <c r="W144" s="722"/>
      <c r="X144" s="723"/>
      <c r="Y144" s="723"/>
      <c r="Z144" s="723"/>
      <c r="AA144" s="724"/>
      <c r="AB144" s="168">
        <v>990</v>
      </c>
      <c r="AC144" s="722"/>
      <c r="AD144" s="723"/>
      <c r="AE144" s="723"/>
      <c r="AF144" s="723"/>
      <c r="AG144" s="724"/>
      <c r="AH144" s="168">
        <v>373</v>
      </c>
      <c r="AI144" s="427"/>
      <c r="AJ144" s="428"/>
      <c r="AK144" s="428"/>
      <c r="AL144" s="428"/>
      <c r="AM144" s="788"/>
      <c r="AN144" s="148"/>
    </row>
    <row r="145" spans="2:40" ht="15" customHeight="1" x14ac:dyDescent="0.45">
      <c r="B145" s="573" t="s">
        <v>793</v>
      </c>
      <c r="C145" s="574"/>
      <c r="D145" s="574"/>
      <c r="E145" s="574"/>
      <c r="F145" s="574"/>
      <c r="G145" s="574"/>
      <c r="H145" s="574"/>
      <c r="I145" s="574"/>
      <c r="J145" s="574"/>
      <c r="K145" s="574"/>
      <c r="L145" s="574"/>
      <c r="M145" s="574"/>
      <c r="N145" s="574"/>
      <c r="O145" s="574"/>
      <c r="P145" s="574"/>
      <c r="Q145" s="574"/>
      <c r="R145" s="574"/>
      <c r="S145" s="574"/>
      <c r="T145" s="574"/>
      <c r="U145" s="574"/>
      <c r="V145" s="168">
        <v>987</v>
      </c>
      <c r="W145" s="722"/>
      <c r="X145" s="723"/>
      <c r="Y145" s="723"/>
      <c r="Z145" s="723"/>
      <c r="AA145" s="724"/>
      <c r="AB145" s="168">
        <v>991</v>
      </c>
      <c r="AC145" s="722"/>
      <c r="AD145" s="723"/>
      <c r="AE145" s="723"/>
      <c r="AF145" s="723"/>
      <c r="AG145" s="724"/>
      <c r="AH145" s="168">
        <v>382</v>
      </c>
      <c r="AI145" s="427"/>
      <c r="AJ145" s="428"/>
      <c r="AK145" s="428"/>
      <c r="AL145" s="428"/>
      <c r="AM145" s="788"/>
      <c r="AN145" s="148"/>
    </row>
    <row r="146" spans="2:40" ht="15" customHeight="1" x14ac:dyDescent="0.45">
      <c r="B146" s="573" t="s">
        <v>794</v>
      </c>
      <c r="C146" s="574"/>
      <c r="D146" s="574"/>
      <c r="E146" s="574"/>
      <c r="F146" s="574"/>
      <c r="G146" s="574"/>
      <c r="H146" s="574"/>
      <c r="I146" s="574"/>
      <c r="J146" s="574"/>
      <c r="K146" s="574"/>
      <c r="L146" s="574"/>
      <c r="M146" s="574"/>
      <c r="N146" s="574"/>
      <c r="O146" s="574"/>
      <c r="P146" s="574"/>
      <c r="Q146" s="574"/>
      <c r="R146" s="574"/>
      <c r="S146" s="574"/>
      <c r="T146" s="574"/>
      <c r="U146" s="574"/>
      <c r="V146" s="168">
        <v>988</v>
      </c>
      <c r="W146" s="722"/>
      <c r="X146" s="723"/>
      <c r="Y146" s="723"/>
      <c r="Z146" s="723"/>
      <c r="AA146" s="724"/>
      <c r="AB146" s="168">
        <v>1001</v>
      </c>
      <c r="AC146" s="722"/>
      <c r="AD146" s="723"/>
      <c r="AE146" s="723"/>
      <c r="AF146" s="723"/>
      <c r="AG146" s="724"/>
      <c r="AH146" s="168">
        <v>761</v>
      </c>
      <c r="AI146" s="427"/>
      <c r="AJ146" s="428"/>
      <c r="AK146" s="428"/>
      <c r="AL146" s="428"/>
      <c r="AM146" s="788"/>
      <c r="AN146" s="148"/>
    </row>
    <row r="147" spans="2:40" ht="15" customHeight="1" x14ac:dyDescent="0.45">
      <c r="B147" s="573" t="s">
        <v>795</v>
      </c>
      <c r="C147" s="574"/>
      <c r="D147" s="574"/>
      <c r="E147" s="574"/>
      <c r="F147" s="574"/>
      <c r="G147" s="574"/>
      <c r="H147" s="574"/>
      <c r="I147" s="574"/>
      <c r="J147" s="574"/>
      <c r="K147" s="574"/>
      <c r="L147" s="574"/>
      <c r="M147" s="574"/>
      <c r="N147" s="574"/>
      <c r="O147" s="574"/>
      <c r="P147" s="574"/>
      <c r="Q147" s="574"/>
      <c r="R147" s="574"/>
      <c r="S147" s="574"/>
      <c r="T147" s="574"/>
      <c r="U147" s="574"/>
      <c r="V147" s="168">
        <v>792</v>
      </c>
      <c r="W147" s="722"/>
      <c r="X147" s="723"/>
      <c r="Y147" s="723"/>
      <c r="Z147" s="723"/>
      <c r="AA147" s="724"/>
      <c r="AB147" s="168">
        <v>794</v>
      </c>
      <c r="AC147" s="722"/>
      <c r="AD147" s="723"/>
      <c r="AE147" s="723"/>
      <c r="AF147" s="723"/>
      <c r="AG147" s="724"/>
      <c r="AH147" s="168">
        <v>773</v>
      </c>
      <c r="AI147" s="427"/>
      <c r="AJ147" s="428"/>
      <c r="AK147" s="428"/>
      <c r="AL147" s="428"/>
      <c r="AM147" s="788"/>
      <c r="AN147" s="148"/>
    </row>
    <row r="148" spans="2:40" ht="32.25" customHeight="1" x14ac:dyDescent="0.45">
      <c r="B148" s="618" t="s">
        <v>796</v>
      </c>
      <c r="C148" s="619"/>
      <c r="D148" s="619"/>
      <c r="E148" s="619"/>
      <c r="F148" s="619"/>
      <c r="G148" s="619"/>
      <c r="H148" s="619"/>
      <c r="I148" s="619"/>
      <c r="J148" s="619"/>
      <c r="K148" s="619"/>
      <c r="L148" s="619"/>
      <c r="M148" s="619"/>
      <c r="N148" s="619"/>
      <c r="O148" s="619"/>
      <c r="P148" s="619"/>
      <c r="Q148" s="619"/>
      <c r="R148" s="619"/>
      <c r="S148" s="619"/>
      <c r="T148" s="619"/>
      <c r="U148" s="619"/>
      <c r="V148" s="619"/>
      <c r="W148" s="619"/>
      <c r="X148" s="619"/>
      <c r="Y148" s="619"/>
      <c r="Z148" s="619"/>
      <c r="AA148" s="619"/>
      <c r="AB148" s="619"/>
      <c r="AC148" s="619"/>
      <c r="AD148" s="619"/>
      <c r="AE148" s="619"/>
      <c r="AF148" s="619"/>
      <c r="AG148" s="619"/>
      <c r="AH148" s="180">
        <v>365</v>
      </c>
      <c r="AI148" s="504"/>
      <c r="AJ148" s="505"/>
      <c r="AK148" s="505"/>
      <c r="AL148" s="505"/>
      <c r="AM148" s="823"/>
      <c r="AN148" s="148"/>
    </row>
    <row r="149" spans="2:40" ht="30.75" customHeight="1" x14ac:dyDescent="0.45">
      <c r="B149" s="573" t="s">
        <v>797</v>
      </c>
      <c r="C149" s="574"/>
      <c r="D149" s="574"/>
      <c r="E149" s="574"/>
      <c r="F149" s="574"/>
      <c r="G149" s="574"/>
      <c r="H149" s="574"/>
      <c r="I149" s="574"/>
      <c r="J149" s="574"/>
      <c r="K149" s="574"/>
      <c r="L149" s="574"/>
      <c r="M149" s="574"/>
      <c r="N149" s="574"/>
      <c r="O149" s="574"/>
      <c r="P149" s="574"/>
      <c r="Q149" s="574"/>
      <c r="R149" s="574"/>
      <c r="S149" s="574"/>
      <c r="T149" s="574"/>
      <c r="U149" s="574"/>
      <c r="V149" s="574"/>
      <c r="W149" s="574"/>
      <c r="X149" s="574"/>
      <c r="Y149" s="574"/>
      <c r="Z149" s="574"/>
      <c r="AA149" s="574"/>
      <c r="AB149" s="574"/>
      <c r="AC149" s="574"/>
      <c r="AD149" s="574"/>
      <c r="AE149" s="574"/>
      <c r="AF149" s="574"/>
      <c r="AG149" s="574"/>
      <c r="AH149" s="168">
        <v>366</v>
      </c>
      <c r="AI149" s="504"/>
      <c r="AJ149" s="505"/>
      <c r="AK149" s="505"/>
      <c r="AL149" s="505"/>
      <c r="AM149" s="823"/>
      <c r="AN149" s="148"/>
    </row>
    <row r="150" spans="2:40" ht="15" customHeight="1" x14ac:dyDescent="0.45">
      <c r="B150" s="573" t="s">
        <v>798</v>
      </c>
      <c r="C150" s="574"/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574"/>
      <c r="AE150" s="574"/>
      <c r="AF150" s="574"/>
      <c r="AG150" s="574"/>
      <c r="AH150" s="168">
        <v>392</v>
      </c>
      <c r="AI150" s="427"/>
      <c r="AJ150" s="428"/>
      <c r="AK150" s="428"/>
      <c r="AL150" s="428"/>
      <c r="AM150" s="788"/>
      <c r="AN150" s="148"/>
    </row>
    <row r="151" spans="2:40" ht="15" customHeight="1" x14ac:dyDescent="0.45">
      <c r="B151" s="573" t="s">
        <v>799</v>
      </c>
      <c r="C151" s="574"/>
      <c r="D151" s="574"/>
      <c r="E151" s="574"/>
      <c r="F151" s="574"/>
      <c r="G151" s="574"/>
      <c r="H151" s="574"/>
      <c r="I151" s="574"/>
      <c r="J151" s="574"/>
      <c r="K151" s="574"/>
      <c r="L151" s="574"/>
      <c r="M151" s="574"/>
      <c r="N151" s="574"/>
      <c r="O151" s="574"/>
      <c r="P151" s="574"/>
      <c r="Q151" s="574"/>
      <c r="R151" s="574"/>
      <c r="S151" s="574"/>
      <c r="T151" s="574"/>
      <c r="U151" s="574"/>
      <c r="V151" s="574"/>
      <c r="W151" s="574"/>
      <c r="X151" s="574"/>
      <c r="Y151" s="574"/>
      <c r="Z151" s="574"/>
      <c r="AA151" s="574"/>
      <c r="AB151" s="574"/>
      <c r="AC151" s="574"/>
      <c r="AD151" s="574"/>
      <c r="AE151" s="574"/>
      <c r="AF151" s="574"/>
      <c r="AG151" s="574"/>
      <c r="AH151" s="168">
        <v>1153</v>
      </c>
      <c r="AI151" s="427"/>
      <c r="AJ151" s="428"/>
      <c r="AK151" s="428"/>
      <c r="AL151" s="428"/>
      <c r="AM151" s="788"/>
      <c r="AN151" s="148"/>
    </row>
    <row r="152" spans="2:40" ht="15" customHeight="1" x14ac:dyDescent="0.45">
      <c r="B152" s="573" t="s">
        <v>800</v>
      </c>
      <c r="C152" s="574"/>
      <c r="D152" s="574"/>
      <c r="E152" s="574"/>
      <c r="F152" s="574"/>
      <c r="G152" s="574"/>
      <c r="H152" s="574"/>
      <c r="I152" s="574"/>
      <c r="J152" s="574"/>
      <c r="K152" s="574"/>
      <c r="L152" s="574"/>
      <c r="M152" s="574"/>
      <c r="N152" s="574"/>
      <c r="O152" s="574"/>
      <c r="P152" s="574"/>
      <c r="Q152" s="574"/>
      <c r="R152" s="574"/>
      <c r="S152" s="574"/>
      <c r="T152" s="574"/>
      <c r="U152" s="574"/>
      <c r="V152" s="574"/>
      <c r="W152" s="574"/>
      <c r="X152" s="574"/>
      <c r="Y152" s="574"/>
      <c r="Z152" s="574"/>
      <c r="AA152" s="574"/>
      <c r="AB152" s="574"/>
      <c r="AC152" s="574"/>
      <c r="AD152" s="574"/>
      <c r="AE152" s="574"/>
      <c r="AF152" s="574"/>
      <c r="AG152" s="574"/>
      <c r="AH152" s="168">
        <v>984</v>
      </c>
      <c r="AI152" s="427"/>
      <c r="AJ152" s="428"/>
      <c r="AK152" s="428"/>
      <c r="AL152" s="428"/>
      <c r="AM152" s="788"/>
      <c r="AN152" s="148"/>
    </row>
    <row r="153" spans="2:40" ht="15" customHeight="1" x14ac:dyDescent="0.45">
      <c r="B153" s="816" t="s">
        <v>801</v>
      </c>
      <c r="C153" s="817"/>
      <c r="D153" s="817"/>
      <c r="E153" s="817"/>
      <c r="F153" s="817"/>
      <c r="G153" s="817"/>
      <c r="H153" s="817"/>
      <c r="I153" s="817"/>
      <c r="J153" s="817"/>
      <c r="K153" s="817"/>
      <c r="L153" s="817"/>
      <c r="M153" s="817"/>
      <c r="N153" s="817"/>
      <c r="O153" s="817"/>
      <c r="P153" s="817"/>
      <c r="Q153" s="817"/>
      <c r="R153" s="817"/>
      <c r="S153" s="817"/>
      <c r="T153" s="817"/>
      <c r="U153" s="817"/>
      <c r="V153" s="817"/>
      <c r="W153" s="817"/>
      <c r="X153" s="817"/>
      <c r="Y153" s="817"/>
      <c r="Z153" s="817"/>
      <c r="AA153" s="817"/>
      <c r="AB153" s="817"/>
      <c r="AC153" s="817"/>
      <c r="AD153" s="817"/>
      <c r="AE153" s="817"/>
      <c r="AF153" s="817"/>
      <c r="AG153" s="817"/>
      <c r="AH153" s="817"/>
      <c r="AI153" s="817"/>
      <c r="AJ153" s="817"/>
      <c r="AK153" s="817"/>
      <c r="AL153" s="817"/>
      <c r="AM153" s="818"/>
      <c r="AN153" s="148"/>
    </row>
    <row r="154" spans="2:40" ht="15" customHeight="1" x14ac:dyDescent="0.45">
      <c r="B154" s="573" t="s">
        <v>802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574"/>
      <c r="N154" s="574"/>
      <c r="O154" s="574"/>
      <c r="P154" s="574"/>
      <c r="Q154" s="574"/>
      <c r="R154" s="574"/>
      <c r="S154" s="574"/>
      <c r="T154" s="574"/>
      <c r="U154" s="574"/>
      <c r="V154" s="574"/>
      <c r="W154" s="574"/>
      <c r="X154" s="574"/>
      <c r="Y154" s="574"/>
      <c r="Z154" s="574"/>
      <c r="AA154" s="574"/>
      <c r="AB154" s="574"/>
      <c r="AC154" s="574"/>
      <c r="AD154" s="574"/>
      <c r="AE154" s="574"/>
      <c r="AF154" s="574"/>
      <c r="AG154" s="574"/>
      <c r="AH154" s="168">
        <v>839</v>
      </c>
      <c r="AI154" s="427"/>
      <c r="AJ154" s="428"/>
      <c r="AK154" s="428"/>
      <c r="AL154" s="428"/>
      <c r="AM154" s="788"/>
      <c r="AN154" s="148"/>
    </row>
    <row r="155" spans="2:40" ht="21.75" customHeight="1" x14ac:dyDescent="0.45">
      <c r="B155" s="573" t="s">
        <v>803</v>
      </c>
      <c r="C155" s="574"/>
      <c r="D155" s="574"/>
      <c r="E155" s="574"/>
      <c r="F155" s="574"/>
      <c r="G155" s="574"/>
      <c r="H155" s="574"/>
      <c r="I155" s="574"/>
      <c r="J155" s="574"/>
      <c r="K155" s="574"/>
      <c r="L155" s="574"/>
      <c r="M155" s="574"/>
      <c r="N155" s="574"/>
      <c r="O155" s="574"/>
      <c r="P155" s="574"/>
      <c r="Q155" s="574"/>
      <c r="R155" s="574"/>
      <c r="S155" s="574"/>
      <c r="T155" s="574"/>
      <c r="U155" s="574"/>
      <c r="V155" s="168">
        <v>989</v>
      </c>
      <c r="W155" s="427"/>
      <c r="X155" s="428"/>
      <c r="Y155" s="428"/>
      <c r="Z155" s="428"/>
      <c r="AA155" s="428"/>
      <c r="AB155" s="168">
        <v>993</v>
      </c>
      <c r="AC155" s="427"/>
      <c r="AD155" s="428"/>
      <c r="AE155" s="428"/>
      <c r="AF155" s="428"/>
      <c r="AG155" s="429"/>
      <c r="AH155" s="168">
        <v>384</v>
      </c>
      <c r="AI155" s="427"/>
      <c r="AJ155" s="428"/>
      <c r="AK155" s="428"/>
      <c r="AL155" s="428"/>
      <c r="AM155" s="788"/>
      <c r="AN155" s="148"/>
    </row>
    <row r="156" spans="2:40" ht="15" customHeight="1" x14ac:dyDescent="0.45">
      <c r="B156" s="573" t="s">
        <v>804</v>
      </c>
      <c r="C156" s="574"/>
      <c r="D156" s="574"/>
      <c r="E156" s="574"/>
      <c r="F156" s="574"/>
      <c r="G156" s="574"/>
      <c r="H156" s="574"/>
      <c r="I156" s="574"/>
      <c r="J156" s="168">
        <v>815</v>
      </c>
      <c r="K156" s="427"/>
      <c r="L156" s="428"/>
      <c r="M156" s="428"/>
      <c r="N156" s="428"/>
      <c r="O156" s="428"/>
      <c r="P156" s="665"/>
      <c r="Q156" s="666"/>
      <c r="R156" s="666"/>
      <c r="S156" s="666"/>
      <c r="T156" s="666"/>
      <c r="U156" s="666"/>
      <c r="V156" s="666"/>
      <c r="W156" s="666"/>
      <c r="X156" s="666"/>
      <c r="Y156" s="666"/>
      <c r="Z156" s="666"/>
      <c r="AA156" s="666"/>
      <c r="AB156" s="666"/>
      <c r="AC156" s="666"/>
      <c r="AD156" s="666"/>
      <c r="AE156" s="666"/>
      <c r="AF156" s="666"/>
      <c r="AG156" s="822"/>
      <c r="AH156" s="168">
        <v>390</v>
      </c>
      <c r="AI156" s="427"/>
      <c r="AJ156" s="428"/>
      <c r="AK156" s="428"/>
      <c r="AL156" s="428"/>
      <c r="AM156" s="788"/>
      <c r="AN156" s="148"/>
    </row>
    <row r="157" spans="2:40" ht="15" customHeight="1" x14ac:dyDescent="0.45">
      <c r="B157" s="573" t="s">
        <v>805</v>
      </c>
      <c r="C157" s="574"/>
      <c r="D157" s="574"/>
      <c r="E157" s="574"/>
      <c r="F157" s="574"/>
      <c r="G157" s="574"/>
      <c r="H157" s="574"/>
      <c r="I157" s="574"/>
      <c r="J157" s="168">
        <v>741</v>
      </c>
      <c r="K157" s="427"/>
      <c r="L157" s="428"/>
      <c r="M157" s="428"/>
      <c r="N157" s="428"/>
      <c r="O157" s="428"/>
      <c r="P157" s="665"/>
      <c r="Q157" s="666"/>
      <c r="R157" s="666"/>
      <c r="S157" s="666"/>
      <c r="T157" s="666"/>
      <c r="U157" s="666"/>
      <c r="V157" s="666"/>
      <c r="W157" s="666"/>
      <c r="X157" s="666"/>
      <c r="Y157" s="666"/>
      <c r="Z157" s="666"/>
      <c r="AA157" s="666"/>
      <c r="AB157" s="666"/>
      <c r="AC157" s="666"/>
      <c r="AD157" s="666"/>
      <c r="AE157" s="666"/>
      <c r="AF157" s="666"/>
      <c r="AG157" s="822"/>
      <c r="AH157" s="168">
        <v>742</v>
      </c>
      <c r="AI157" s="427"/>
      <c r="AJ157" s="428"/>
      <c r="AK157" s="428"/>
      <c r="AL157" s="428"/>
      <c r="AM157" s="788"/>
      <c r="AN157" s="148"/>
    </row>
    <row r="158" spans="2:40" ht="15" customHeight="1" x14ac:dyDescent="0.45">
      <c r="B158" s="573" t="s">
        <v>806</v>
      </c>
      <c r="C158" s="574"/>
      <c r="D158" s="574"/>
      <c r="E158" s="574"/>
      <c r="F158" s="574"/>
      <c r="G158" s="574"/>
      <c r="H158" s="574"/>
      <c r="I158" s="574"/>
      <c r="J158" s="574"/>
      <c r="K158" s="574"/>
      <c r="L158" s="574"/>
      <c r="M158" s="574"/>
      <c r="N158" s="574"/>
      <c r="O158" s="574"/>
      <c r="P158" s="574"/>
      <c r="Q158" s="574"/>
      <c r="R158" s="574"/>
      <c r="S158" s="574"/>
      <c r="T158" s="574"/>
      <c r="U158" s="574"/>
      <c r="V158" s="574"/>
      <c r="W158" s="574"/>
      <c r="X158" s="574"/>
      <c r="Y158" s="574"/>
      <c r="Z158" s="574"/>
      <c r="AA158" s="574"/>
      <c r="AB158" s="574"/>
      <c r="AC158" s="574"/>
      <c r="AD158" s="574"/>
      <c r="AE158" s="574"/>
      <c r="AF158" s="574"/>
      <c r="AG158" s="574"/>
      <c r="AH158" s="168">
        <v>841</v>
      </c>
      <c r="AI158" s="427"/>
      <c r="AJ158" s="428"/>
      <c r="AK158" s="428"/>
      <c r="AL158" s="428"/>
      <c r="AM158" s="788"/>
      <c r="AN158" s="148"/>
    </row>
    <row r="159" spans="2:40" ht="15" customHeight="1" x14ac:dyDescent="0.45">
      <c r="B159" s="573" t="s">
        <v>807</v>
      </c>
      <c r="C159" s="574"/>
      <c r="D159" s="574"/>
      <c r="E159" s="574"/>
      <c r="F159" s="574"/>
      <c r="G159" s="574"/>
      <c r="H159" s="574"/>
      <c r="I159" s="574"/>
      <c r="J159" s="574"/>
      <c r="K159" s="574"/>
      <c r="L159" s="574"/>
      <c r="M159" s="574"/>
      <c r="N159" s="574"/>
      <c r="O159" s="574"/>
      <c r="P159" s="574"/>
      <c r="Q159" s="574"/>
      <c r="R159" s="574"/>
      <c r="S159" s="574"/>
      <c r="T159" s="574"/>
      <c r="U159" s="574"/>
      <c r="V159" s="574"/>
      <c r="W159" s="574"/>
      <c r="X159" s="574"/>
      <c r="Y159" s="574"/>
      <c r="Z159" s="574"/>
      <c r="AA159" s="574"/>
      <c r="AB159" s="574"/>
      <c r="AC159" s="574"/>
      <c r="AD159" s="574"/>
      <c r="AE159" s="574"/>
      <c r="AF159" s="574"/>
      <c r="AG159" s="574"/>
      <c r="AH159" s="168">
        <v>855</v>
      </c>
      <c r="AI159" s="427"/>
      <c r="AJ159" s="428"/>
      <c r="AK159" s="428"/>
      <c r="AL159" s="428"/>
      <c r="AM159" s="788"/>
      <c r="AN159" s="148"/>
    </row>
    <row r="160" spans="2:40" x14ac:dyDescent="0.45">
      <c r="B160" s="816" t="s">
        <v>808</v>
      </c>
      <c r="C160" s="817"/>
      <c r="D160" s="817"/>
      <c r="E160" s="817"/>
      <c r="F160" s="817"/>
      <c r="G160" s="817"/>
      <c r="H160" s="817"/>
      <c r="I160" s="817"/>
      <c r="J160" s="817"/>
      <c r="K160" s="817"/>
      <c r="L160" s="817"/>
      <c r="M160" s="817"/>
      <c r="N160" s="817"/>
      <c r="O160" s="817"/>
      <c r="P160" s="817"/>
      <c r="Q160" s="817"/>
      <c r="R160" s="817"/>
      <c r="S160" s="817"/>
      <c r="T160" s="817"/>
      <c r="U160" s="817"/>
      <c r="V160" s="817"/>
      <c r="W160" s="817"/>
      <c r="X160" s="817"/>
      <c r="Y160" s="817"/>
      <c r="Z160" s="817"/>
      <c r="AA160" s="817"/>
      <c r="AB160" s="817"/>
      <c r="AC160" s="817"/>
      <c r="AD160" s="817"/>
      <c r="AE160" s="817"/>
      <c r="AF160" s="817"/>
      <c r="AG160" s="817"/>
      <c r="AH160" s="817"/>
      <c r="AI160" s="817"/>
      <c r="AJ160" s="817"/>
      <c r="AK160" s="817"/>
      <c r="AL160" s="817"/>
      <c r="AM160" s="818"/>
      <c r="AN160" s="148"/>
    </row>
    <row r="161" spans="2:40" ht="21.75" customHeight="1" x14ac:dyDescent="0.45">
      <c r="B161" s="573" t="s">
        <v>809</v>
      </c>
      <c r="C161" s="574"/>
      <c r="D161" s="574"/>
      <c r="E161" s="574"/>
      <c r="F161" s="574"/>
      <c r="G161" s="574"/>
      <c r="H161" s="574"/>
      <c r="I161" s="574"/>
      <c r="J161" s="168">
        <v>828</v>
      </c>
      <c r="K161" s="819"/>
      <c r="L161" s="820"/>
      <c r="M161" s="820"/>
      <c r="N161" s="820"/>
      <c r="O161" s="820"/>
      <c r="P161" s="821" t="s">
        <v>810</v>
      </c>
      <c r="Q161" s="574"/>
      <c r="R161" s="574"/>
      <c r="S161" s="574"/>
      <c r="T161" s="574"/>
      <c r="U161" s="574"/>
      <c r="V161" s="168">
        <v>830</v>
      </c>
      <c r="W161" s="819"/>
      <c r="X161" s="820"/>
      <c r="Y161" s="820"/>
      <c r="Z161" s="820"/>
      <c r="AA161" s="820"/>
      <c r="AB161" s="821" t="s">
        <v>811</v>
      </c>
      <c r="AC161" s="574"/>
      <c r="AD161" s="574"/>
      <c r="AE161" s="574"/>
      <c r="AF161" s="574"/>
      <c r="AG161" s="574"/>
      <c r="AH161" s="168">
        <v>829</v>
      </c>
      <c r="AI161" s="427"/>
      <c r="AJ161" s="428"/>
      <c r="AK161" s="428"/>
      <c r="AL161" s="428"/>
      <c r="AM161" s="788"/>
      <c r="AN161" s="148"/>
    </row>
    <row r="162" spans="2:40" x14ac:dyDescent="0.45">
      <c r="B162" s="816" t="s">
        <v>812</v>
      </c>
      <c r="C162" s="817"/>
      <c r="D162" s="817"/>
      <c r="E162" s="817"/>
      <c r="F162" s="817"/>
      <c r="G162" s="817"/>
      <c r="H162" s="817"/>
      <c r="I162" s="817"/>
      <c r="J162" s="817"/>
      <c r="K162" s="817"/>
      <c r="L162" s="817"/>
      <c r="M162" s="817"/>
      <c r="N162" s="817"/>
      <c r="O162" s="817"/>
      <c r="P162" s="817"/>
      <c r="Q162" s="817"/>
      <c r="R162" s="817"/>
      <c r="S162" s="817"/>
      <c r="T162" s="817"/>
      <c r="U162" s="817"/>
      <c r="V162" s="817"/>
      <c r="W162" s="817"/>
      <c r="X162" s="817"/>
      <c r="Y162" s="817"/>
      <c r="Z162" s="817"/>
      <c r="AA162" s="817"/>
      <c r="AB162" s="817"/>
      <c r="AC162" s="817"/>
      <c r="AD162" s="817"/>
      <c r="AE162" s="817"/>
      <c r="AF162" s="817"/>
      <c r="AG162" s="817"/>
      <c r="AH162" s="817"/>
      <c r="AI162" s="817"/>
      <c r="AJ162" s="817"/>
      <c r="AK162" s="817"/>
      <c r="AL162" s="817"/>
      <c r="AM162" s="818"/>
      <c r="AN162" s="148"/>
    </row>
    <row r="163" spans="2:40" x14ac:dyDescent="0.45">
      <c r="B163" s="650" t="s">
        <v>787</v>
      </c>
      <c r="C163" s="646"/>
      <c r="D163" s="646"/>
      <c r="E163" s="646"/>
      <c r="F163" s="646"/>
      <c r="G163" s="646"/>
      <c r="H163" s="646"/>
      <c r="I163" s="646"/>
      <c r="J163" s="646"/>
      <c r="K163" s="646"/>
      <c r="L163" s="646"/>
      <c r="M163" s="646"/>
      <c r="N163" s="646"/>
      <c r="O163" s="646"/>
      <c r="P163" s="646"/>
      <c r="Q163" s="646"/>
      <c r="R163" s="646"/>
      <c r="S163" s="646"/>
      <c r="T163" s="646"/>
      <c r="U163" s="646"/>
      <c r="V163" s="645" t="s">
        <v>788</v>
      </c>
      <c r="W163" s="646"/>
      <c r="X163" s="646"/>
      <c r="Y163" s="646"/>
      <c r="Z163" s="646"/>
      <c r="AA163" s="657"/>
      <c r="AB163" s="645" t="s">
        <v>789</v>
      </c>
      <c r="AC163" s="646"/>
      <c r="AD163" s="646"/>
      <c r="AE163" s="646"/>
      <c r="AF163" s="646"/>
      <c r="AG163" s="646"/>
      <c r="AH163" s="635"/>
      <c r="AI163" s="636"/>
      <c r="AJ163" s="636"/>
      <c r="AK163" s="636"/>
      <c r="AL163" s="636"/>
      <c r="AM163" s="815"/>
      <c r="AN163" s="148"/>
    </row>
    <row r="164" spans="2:40" x14ac:dyDescent="0.45">
      <c r="B164" s="573" t="s">
        <v>813</v>
      </c>
      <c r="C164" s="574"/>
      <c r="D164" s="574"/>
      <c r="E164" s="574"/>
      <c r="F164" s="574"/>
      <c r="G164" s="574"/>
      <c r="H164" s="574"/>
      <c r="I164" s="574"/>
      <c r="J164" s="574"/>
      <c r="K164" s="574"/>
      <c r="L164" s="574"/>
      <c r="M164" s="574"/>
      <c r="N164" s="574"/>
      <c r="O164" s="574"/>
      <c r="P164" s="574"/>
      <c r="Q164" s="574"/>
      <c r="R164" s="574"/>
      <c r="S164" s="574"/>
      <c r="T164" s="574"/>
      <c r="U164" s="574"/>
      <c r="V164" s="168">
        <v>772</v>
      </c>
      <c r="W164" s="448"/>
      <c r="X164" s="449"/>
      <c r="Y164" s="449"/>
      <c r="Z164" s="449"/>
      <c r="AA164" s="449"/>
      <c r="AB164" s="168">
        <v>811</v>
      </c>
      <c r="AC164" s="811"/>
      <c r="AD164" s="449"/>
      <c r="AE164" s="449"/>
      <c r="AF164" s="449"/>
      <c r="AG164" s="449"/>
      <c r="AH164" s="665"/>
      <c r="AI164" s="666"/>
      <c r="AJ164" s="666"/>
      <c r="AK164" s="666"/>
      <c r="AL164" s="666"/>
      <c r="AM164" s="812"/>
      <c r="AN164" s="148"/>
    </row>
    <row r="165" spans="2:40" x14ac:dyDescent="0.45">
      <c r="B165" s="573" t="s">
        <v>814</v>
      </c>
      <c r="C165" s="574"/>
      <c r="D165" s="574"/>
      <c r="E165" s="574"/>
      <c r="F165" s="574"/>
      <c r="G165" s="574"/>
      <c r="H165" s="574"/>
      <c r="I165" s="574"/>
      <c r="J165" s="574"/>
      <c r="K165" s="574"/>
      <c r="L165" s="574"/>
      <c r="M165" s="574"/>
      <c r="N165" s="574"/>
      <c r="O165" s="574"/>
      <c r="P165" s="574"/>
      <c r="Q165" s="574"/>
      <c r="R165" s="574"/>
      <c r="S165" s="574"/>
      <c r="T165" s="574"/>
      <c r="U165" s="574"/>
      <c r="V165" s="168">
        <v>873</v>
      </c>
      <c r="W165" s="448"/>
      <c r="X165" s="449"/>
      <c r="Y165" s="449"/>
      <c r="Z165" s="449"/>
      <c r="AA165" s="449"/>
      <c r="AB165" s="168">
        <v>1002</v>
      </c>
      <c r="AC165" s="811"/>
      <c r="AD165" s="449"/>
      <c r="AE165" s="449"/>
      <c r="AF165" s="449"/>
      <c r="AG165" s="449"/>
      <c r="AH165" s="665"/>
      <c r="AI165" s="666"/>
      <c r="AJ165" s="666"/>
      <c r="AK165" s="666"/>
      <c r="AL165" s="666"/>
      <c r="AM165" s="812"/>
      <c r="AN165" s="148"/>
    </row>
    <row r="166" spans="2:40" ht="20.25" customHeight="1" x14ac:dyDescent="0.45">
      <c r="B166" s="573" t="s">
        <v>815</v>
      </c>
      <c r="C166" s="574"/>
      <c r="D166" s="574"/>
      <c r="E166" s="574"/>
      <c r="F166" s="574"/>
      <c r="G166" s="574"/>
      <c r="H166" s="574"/>
      <c r="I166" s="574"/>
      <c r="J166" s="574"/>
      <c r="K166" s="574"/>
      <c r="L166" s="574"/>
      <c r="M166" s="574"/>
      <c r="N166" s="574"/>
      <c r="O166" s="574"/>
      <c r="P166" s="574"/>
      <c r="Q166" s="574"/>
      <c r="R166" s="574"/>
      <c r="S166" s="574"/>
      <c r="T166" s="574"/>
      <c r="U166" s="574"/>
      <c r="V166" s="168">
        <v>1120</v>
      </c>
      <c r="W166" s="455"/>
      <c r="X166" s="456"/>
      <c r="Y166" s="456"/>
      <c r="Z166" s="456"/>
      <c r="AA166" s="456"/>
      <c r="AB166" s="168">
        <v>1121</v>
      </c>
      <c r="AC166" s="813"/>
      <c r="AD166" s="456"/>
      <c r="AE166" s="456"/>
      <c r="AF166" s="456"/>
      <c r="AG166" s="456"/>
      <c r="AH166" s="665"/>
      <c r="AI166" s="666"/>
      <c r="AJ166" s="666"/>
      <c r="AK166" s="666"/>
      <c r="AL166" s="666"/>
      <c r="AM166" s="812"/>
      <c r="AN166" s="148"/>
    </row>
    <row r="167" spans="2:40" ht="15" customHeight="1" x14ac:dyDescent="0.45">
      <c r="B167" s="618" t="s">
        <v>816</v>
      </c>
      <c r="C167" s="619"/>
      <c r="D167" s="619"/>
      <c r="E167" s="619"/>
      <c r="F167" s="619"/>
      <c r="G167" s="619"/>
      <c r="H167" s="619"/>
      <c r="I167" s="619"/>
      <c r="J167" s="619"/>
      <c r="K167" s="619"/>
      <c r="L167" s="619"/>
      <c r="M167" s="619"/>
      <c r="N167" s="619"/>
      <c r="O167" s="619"/>
      <c r="P167" s="619"/>
      <c r="Q167" s="619"/>
      <c r="R167" s="619"/>
      <c r="S167" s="619"/>
      <c r="T167" s="619"/>
      <c r="U167" s="619"/>
      <c r="V167" s="180">
        <v>1122</v>
      </c>
      <c r="W167" s="699"/>
      <c r="X167" s="700"/>
      <c r="Y167" s="700"/>
      <c r="Z167" s="700"/>
      <c r="AA167" s="700"/>
      <c r="AB167" s="180">
        <v>1124</v>
      </c>
      <c r="AC167" s="814"/>
      <c r="AD167" s="700"/>
      <c r="AE167" s="700"/>
      <c r="AF167" s="700"/>
      <c r="AG167" s="700"/>
      <c r="AH167" s="635"/>
      <c r="AI167" s="636"/>
      <c r="AJ167" s="636"/>
      <c r="AK167" s="636"/>
      <c r="AL167" s="636"/>
      <c r="AM167" s="815"/>
      <c r="AN167" s="148"/>
    </row>
    <row r="168" spans="2:40" ht="15" customHeight="1" x14ac:dyDescent="0.45">
      <c r="B168" s="573" t="s">
        <v>817</v>
      </c>
      <c r="C168" s="574"/>
      <c r="D168" s="574"/>
      <c r="E168" s="574"/>
      <c r="F168" s="574"/>
      <c r="G168" s="574"/>
      <c r="H168" s="574"/>
      <c r="I168" s="574"/>
      <c r="J168" s="574"/>
      <c r="K168" s="574"/>
      <c r="L168" s="574"/>
      <c r="M168" s="574"/>
      <c r="N168" s="574"/>
      <c r="O168" s="574"/>
      <c r="P168" s="574"/>
      <c r="Q168" s="574"/>
      <c r="R168" s="574"/>
      <c r="S168" s="574"/>
      <c r="T168" s="574"/>
      <c r="U168" s="574"/>
      <c r="V168" s="168">
        <v>1838</v>
      </c>
      <c r="W168" s="448"/>
      <c r="X168" s="449"/>
      <c r="Y168" s="449"/>
      <c r="Z168" s="449"/>
      <c r="AA168" s="449"/>
      <c r="AB168" s="168">
        <v>1839</v>
      </c>
      <c r="AC168" s="811"/>
      <c r="AD168" s="449"/>
      <c r="AE168" s="449"/>
      <c r="AF168" s="449"/>
      <c r="AG168" s="449"/>
      <c r="AH168" s="665"/>
      <c r="AI168" s="666"/>
      <c r="AJ168" s="666"/>
      <c r="AK168" s="666"/>
      <c r="AL168" s="666"/>
      <c r="AM168" s="812"/>
      <c r="AN168" s="148"/>
    </row>
    <row r="169" spans="2:40" ht="15" customHeight="1" x14ac:dyDescent="0.45">
      <c r="B169" s="573" t="s">
        <v>818</v>
      </c>
      <c r="C169" s="574"/>
      <c r="D169" s="574"/>
      <c r="E169" s="574"/>
      <c r="F169" s="574"/>
      <c r="G169" s="574"/>
      <c r="H169" s="574"/>
      <c r="I169" s="574"/>
      <c r="J169" s="574"/>
      <c r="K169" s="574"/>
      <c r="L169" s="574"/>
      <c r="M169" s="574"/>
      <c r="N169" s="574"/>
      <c r="O169" s="574"/>
      <c r="P169" s="574"/>
      <c r="Q169" s="574"/>
      <c r="R169" s="574"/>
      <c r="S169" s="574"/>
      <c r="T169" s="574"/>
      <c r="U169" s="574"/>
      <c r="V169" s="168">
        <v>1775</v>
      </c>
      <c r="W169" s="455"/>
      <c r="X169" s="456"/>
      <c r="Y169" s="456"/>
      <c r="Z169" s="456"/>
      <c r="AA169" s="456"/>
      <c r="AB169" s="665"/>
      <c r="AC169" s="666"/>
      <c r="AD169" s="666"/>
      <c r="AE169" s="666"/>
      <c r="AF169" s="666"/>
      <c r="AG169" s="666"/>
      <c r="AH169" s="665"/>
      <c r="AI169" s="666"/>
      <c r="AJ169" s="666"/>
      <c r="AK169" s="666"/>
      <c r="AL169" s="666"/>
      <c r="AM169" s="812"/>
      <c r="AN169" s="148"/>
    </row>
    <row r="170" spans="2:40" ht="15" customHeight="1" x14ac:dyDescent="0.45">
      <c r="B170" s="573" t="s">
        <v>819</v>
      </c>
      <c r="C170" s="574"/>
      <c r="D170" s="574"/>
      <c r="E170" s="574"/>
      <c r="F170" s="574"/>
      <c r="G170" s="574"/>
      <c r="H170" s="574"/>
      <c r="I170" s="574"/>
      <c r="J170" s="574"/>
      <c r="K170" s="574"/>
      <c r="L170" s="574"/>
      <c r="M170" s="574"/>
      <c r="N170" s="574"/>
      <c r="O170" s="574"/>
      <c r="P170" s="574"/>
      <c r="Q170" s="574"/>
      <c r="R170" s="574"/>
      <c r="S170" s="574"/>
      <c r="T170" s="574"/>
      <c r="U170" s="574"/>
      <c r="V170" s="168">
        <v>1911</v>
      </c>
      <c r="W170" s="455"/>
      <c r="X170" s="456"/>
      <c r="Y170" s="456"/>
      <c r="Z170" s="456"/>
      <c r="AA170" s="456"/>
      <c r="AB170" s="184"/>
      <c r="AC170" s="166"/>
      <c r="AD170" s="166"/>
      <c r="AE170" s="166"/>
      <c r="AF170" s="166"/>
      <c r="AG170" s="166"/>
      <c r="AH170" s="184"/>
      <c r="AI170" s="166"/>
      <c r="AJ170" s="166"/>
      <c r="AK170" s="166"/>
      <c r="AL170" s="166"/>
      <c r="AM170" s="167"/>
      <c r="AN170" s="148"/>
    </row>
    <row r="171" spans="2:40" ht="15" customHeight="1" x14ac:dyDescent="0.45">
      <c r="B171" s="667" t="s">
        <v>820</v>
      </c>
      <c r="C171" s="668"/>
      <c r="D171" s="668"/>
      <c r="E171" s="668"/>
      <c r="F171" s="668"/>
      <c r="G171" s="668"/>
      <c r="H171" s="668"/>
      <c r="I171" s="668"/>
      <c r="J171" s="668"/>
      <c r="K171" s="668"/>
      <c r="L171" s="668"/>
      <c r="M171" s="668"/>
      <c r="N171" s="668"/>
      <c r="O171" s="668"/>
      <c r="P171" s="668"/>
      <c r="Q171" s="668"/>
      <c r="R171" s="668"/>
      <c r="S171" s="668"/>
      <c r="T171" s="668"/>
      <c r="U171" s="668"/>
      <c r="V171" s="186">
        <v>1992</v>
      </c>
      <c r="W171" s="804"/>
      <c r="X171" s="805"/>
      <c r="Y171" s="805"/>
      <c r="Z171" s="805"/>
      <c r="AA171" s="805"/>
      <c r="AB171" s="184"/>
      <c r="AC171" s="166"/>
      <c r="AD171" s="166"/>
      <c r="AE171" s="166"/>
      <c r="AF171" s="166"/>
      <c r="AG171" s="166"/>
      <c r="AH171" s="184"/>
      <c r="AI171" s="166"/>
      <c r="AJ171" s="166"/>
      <c r="AK171" s="166"/>
      <c r="AL171" s="166"/>
      <c r="AM171" s="167"/>
      <c r="AN171" s="148"/>
    </row>
    <row r="172" spans="2:40" ht="15" customHeight="1" x14ac:dyDescent="0.45">
      <c r="B172" s="649" t="s">
        <v>821</v>
      </c>
      <c r="C172" s="644"/>
      <c r="D172" s="644"/>
      <c r="E172" s="644"/>
      <c r="F172" s="644"/>
      <c r="G172" s="644"/>
      <c r="H172" s="644"/>
      <c r="I172" s="644"/>
      <c r="J172" s="644"/>
      <c r="K172" s="644"/>
      <c r="L172" s="644"/>
      <c r="M172" s="644"/>
      <c r="N172" s="644"/>
      <c r="O172" s="644"/>
      <c r="P172" s="644"/>
      <c r="Q172" s="644"/>
      <c r="R172" s="644"/>
      <c r="S172" s="644"/>
      <c r="T172" s="644"/>
      <c r="U172" s="806"/>
      <c r="V172" s="810" t="s">
        <v>822</v>
      </c>
      <c r="W172" s="742"/>
      <c r="X172" s="742"/>
      <c r="Y172" s="742"/>
      <c r="Z172" s="742"/>
      <c r="AA172" s="742"/>
      <c r="AB172" s="741" t="s">
        <v>823</v>
      </c>
      <c r="AC172" s="742"/>
      <c r="AD172" s="742"/>
      <c r="AE172" s="742"/>
      <c r="AF172" s="742"/>
      <c r="AG172" s="742"/>
      <c r="AH172" s="741" t="s">
        <v>732</v>
      </c>
      <c r="AI172" s="742"/>
      <c r="AJ172" s="742"/>
      <c r="AK172" s="742"/>
      <c r="AL172" s="742"/>
      <c r="AM172" s="800"/>
      <c r="AN172" s="148"/>
    </row>
    <row r="173" spans="2:40" ht="15" customHeight="1" thickBot="1" x14ac:dyDescent="0.5">
      <c r="B173" s="807"/>
      <c r="C173" s="808"/>
      <c r="D173" s="808"/>
      <c r="E173" s="808"/>
      <c r="F173" s="808"/>
      <c r="G173" s="808"/>
      <c r="H173" s="808"/>
      <c r="I173" s="808"/>
      <c r="J173" s="808"/>
      <c r="K173" s="808"/>
      <c r="L173" s="808"/>
      <c r="M173" s="808"/>
      <c r="N173" s="808"/>
      <c r="O173" s="808"/>
      <c r="P173" s="808"/>
      <c r="Q173" s="808"/>
      <c r="R173" s="808"/>
      <c r="S173" s="808"/>
      <c r="T173" s="808"/>
      <c r="U173" s="809"/>
      <c r="V173" s="185">
        <v>999</v>
      </c>
      <c r="W173" s="801"/>
      <c r="X173" s="802"/>
      <c r="Y173" s="802"/>
      <c r="Z173" s="802"/>
      <c r="AA173" s="803"/>
      <c r="AB173" s="185">
        <v>998</v>
      </c>
      <c r="AC173" s="609"/>
      <c r="AD173" s="610"/>
      <c r="AE173" s="610"/>
      <c r="AF173" s="610"/>
      <c r="AG173" s="611"/>
      <c r="AH173" s="185">
        <v>953</v>
      </c>
      <c r="AI173" s="609"/>
      <c r="AJ173" s="610"/>
      <c r="AK173" s="610"/>
      <c r="AL173" s="610"/>
      <c r="AM173" s="789"/>
      <c r="AN173" s="148"/>
    </row>
    <row r="174" spans="2:40" ht="9" customHeight="1" thickTop="1" thickBot="1" x14ac:dyDescent="0.5">
      <c r="B174" s="612"/>
      <c r="C174" s="612"/>
      <c r="D174" s="612"/>
      <c r="E174" s="612"/>
      <c r="F174" s="612"/>
      <c r="G174" s="612"/>
      <c r="H174" s="612"/>
      <c r="I174" s="612"/>
      <c r="J174" s="612"/>
      <c r="K174" s="612"/>
      <c r="L174" s="612"/>
      <c r="M174" s="612"/>
      <c r="N174" s="612"/>
      <c r="O174" s="612"/>
      <c r="P174" s="612"/>
      <c r="Q174" s="612"/>
      <c r="R174" s="612"/>
      <c r="S174" s="612"/>
      <c r="T174" s="612"/>
      <c r="U174" s="612"/>
      <c r="V174" s="612"/>
      <c r="W174" s="612"/>
      <c r="X174" s="612"/>
      <c r="Y174" s="612"/>
      <c r="Z174" s="612"/>
      <c r="AA174" s="612"/>
      <c r="AB174" s="612"/>
      <c r="AC174" s="612"/>
      <c r="AD174" s="612"/>
      <c r="AE174" s="612"/>
      <c r="AF174" s="612"/>
      <c r="AG174" s="612"/>
      <c r="AH174" s="612"/>
      <c r="AI174" s="612"/>
      <c r="AJ174" s="612"/>
      <c r="AK174" s="612"/>
      <c r="AL174" s="612"/>
      <c r="AM174" s="612"/>
      <c r="AN174" s="148"/>
    </row>
    <row r="175" spans="2:40" ht="15" customHeight="1" thickTop="1" x14ac:dyDescent="0.45">
      <c r="B175" s="613" t="s">
        <v>824</v>
      </c>
      <c r="C175" s="614"/>
      <c r="D175" s="614"/>
      <c r="E175" s="614"/>
      <c r="F175" s="614"/>
      <c r="G175" s="614"/>
      <c r="H175" s="614"/>
      <c r="I175" s="614"/>
      <c r="J175" s="614"/>
      <c r="K175" s="614"/>
      <c r="L175" s="614"/>
      <c r="M175" s="614"/>
      <c r="N175" s="614"/>
      <c r="O175" s="614"/>
      <c r="P175" s="614"/>
      <c r="Q175" s="614"/>
      <c r="R175" s="614"/>
      <c r="S175" s="614"/>
      <c r="T175" s="614"/>
      <c r="U175" s="614"/>
      <c r="V175" s="614"/>
      <c r="W175" s="614"/>
      <c r="X175" s="614"/>
      <c r="Y175" s="614"/>
      <c r="Z175" s="614"/>
      <c r="AA175" s="614"/>
      <c r="AB175" s="614"/>
      <c r="AC175" s="614"/>
      <c r="AD175" s="614"/>
      <c r="AE175" s="614"/>
      <c r="AF175" s="614"/>
      <c r="AG175" s="614"/>
      <c r="AH175" s="614"/>
      <c r="AI175" s="614"/>
      <c r="AJ175" s="614"/>
      <c r="AK175" s="614"/>
      <c r="AL175" s="614"/>
      <c r="AM175" s="615"/>
      <c r="AN175" s="148"/>
    </row>
    <row r="176" spans="2:40" ht="15" customHeight="1" x14ac:dyDescent="0.45">
      <c r="B176" s="584" t="s">
        <v>825</v>
      </c>
      <c r="C176" s="585"/>
      <c r="D176" s="585"/>
      <c r="E176" s="585"/>
      <c r="F176" s="585"/>
      <c r="G176" s="585"/>
      <c r="H176" s="585"/>
      <c r="I176" s="585"/>
      <c r="J176" s="585"/>
      <c r="K176" s="585"/>
      <c r="L176" s="585"/>
      <c r="M176" s="585"/>
      <c r="N176" s="585"/>
      <c r="O176" s="585"/>
      <c r="P176" s="585"/>
      <c r="Q176" s="585"/>
      <c r="R176" s="585"/>
      <c r="S176" s="585"/>
      <c r="T176" s="585"/>
      <c r="U176" s="585"/>
      <c r="V176" s="585"/>
      <c r="W176" s="585"/>
      <c r="X176" s="585"/>
      <c r="Y176" s="585"/>
      <c r="Z176" s="585"/>
      <c r="AA176" s="585"/>
      <c r="AB176" s="585"/>
      <c r="AC176" s="585"/>
      <c r="AD176" s="585"/>
      <c r="AE176" s="585"/>
      <c r="AF176" s="585"/>
      <c r="AG176" s="182">
        <v>1160</v>
      </c>
      <c r="AH176" s="683"/>
      <c r="AI176" s="684"/>
      <c r="AJ176" s="684"/>
      <c r="AK176" s="684"/>
      <c r="AL176" s="684"/>
      <c r="AM176" s="187" t="s">
        <v>670</v>
      </c>
      <c r="AN176" s="148"/>
    </row>
    <row r="177" spans="2:40" ht="15" customHeight="1" x14ac:dyDescent="0.45">
      <c r="B177" s="573" t="s">
        <v>826</v>
      </c>
      <c r="C177" s="574"/>
      <c r="D177" s="574"/>
      <c r="E177" s="574"/>
      <c r="F177" s="574"/>
      <c r="G177" s="574"/>
      <c r="H177" s="574"/>
      <c r="I177" s="574"/>
      <c r="J177" s="574"/>
      <c r="K177" s="574"/>
      <c r="L177" s="574"/>
      <c r="M177" s="574"/>
      <c r="N177" s="574"/>
      <c r="O177" s="574"/>
      <c r="P177" s="574"/>
      <c r="Q177" s="574"/>
      <c r="R177" s="574"/>
      <c r="S177" s="574"/>
      <c r="T177" s="574"/>
      <c r="U177" s="574"/>
      <c r="V177" s="574"/>
      <c r="W177" s="574"/>
      <c r="X177" s="574"/>
      <c r="Y177" s="574"/>
      <c r="Z177" s="574"/>
      <c r="AA177" s="574"/>
      <c r="AB177" s="574"/>
      <c r="AC177" s="574"/>
      <c r="AD177" s="574"/>
      <c r="AE177" s="574"/>
      <c r="AF177" s="574"/>
      <c r="AG177" s="168">
        <v>1163</v>
      </c>
      <c r="AH177" s="455"/>
      <c r="AI177" s="456"/>
      <c r="AJ177" s="456"/>
      <c r="AK177" s="456"/>
      <c r="AL177" s="456"/>
      <c r="AM177" s="169" t="s">
        <v>284</v>
      </c>
      <c r="AN177" s="148"/>
    </row>
    <row r="178" spans="2:40" ht="15" customHeight="1" x14ac:dyDescent="0.45">
      <c r="B178" s="573" t="s">
        <v>827</v>
      </c>
      <c r="C178" s="574"/>
      <c r="D178" s="574"/>
      <c r="E178" s="574"/>
      <c r="F178" s="574"/>
      <c r="G178" s="574"/>
      <c r="H178" s="574"/>
      <c r="I178" s="574"/>
      <c r="J178" s="574"/>
      <c r="K178" s="574"/>
      <c r="L178" s="574"/>
      <c r="M178" s="574"/>
      <c r="N178" s="574"/>
      <c r="O178" s="574"/>
      <c r="P178" s="574"/>
      <c r="Q178" s="574"/>
      <c r="R178" s="574"/>
      <c r="S178" s="574"/>
      <c r="T178" s="574"/>
      <c r="U178" s="574"/>
      <c r="V178" s="574"/>
      <c r="W178" s="574"/>
      <c r="X178" s="574"/>
      <c r="Y178" s="574"/>
      <c r="Z178" s="574"/>
      <c r="AA178" s="574"/>
      <c r="AB178" s="574"/>
      <c r="AC178" s="574"/>
      <c r="AD178" s="574"/>
      <c r="AE178" s="574"/>
      <c r="AF178" s="574"/>
      <c r="AG178" s="168">
        <v>1164</v>
      </c>
      <c r="AH178" s="455"/>
      <c r="AI178" s="456"/>
      <c r="AJ178" s="456"/>
      <c r="AK178" s="456"/>
      <c r="AL178" s="693"/>
      <c r="AM178" s="188" t="s">
        <v>284</v>
      </c>
      <c r="AN178" s="148"/>
    </row>
    <row r="179" spans="2:40" ht="15" customHeight="1" x14ac:dyDescent="0.45">
      <c r="B179" s="573" t="s">
        <v>828</v>
      </c>
      <c r="C179" s="574"/>
      <c r="D179" s="574"/>
      <c r="E179" s="574"/>
      <c r="F179" s="574"/>
      <c r="G179" s="574"/>
      <c r="H179" s="574"/>
      <c r="I179" s="574"/>
      <c r="J179" s="574"/>
      <c r="K179" s="574"/>
      <c r="L179" s="574"/>
      <c r="M179" s="574"/>
      <c r="N179" s="574"/>
      <c r="O179" s="574"/>
      <c r="P179" s="574"/>
      <c r="Q179" s="574"/>
      <c r="R179" s="574"/>
      <c r="S179" s="574"/>
      <c r="T179" s="574"/>
      <c r="U179" s="574"/>
      <c r="V179" s="574"/>
      <c r="W179" s="574"/>
      <c r="X179" s="574"/>
      <c r="Y179" s="574"/>
      <c r="Z179" s="574"/>
      <c r="AA179" s="574"/>
      <c r="AB179" s="574"/>
      <c r="AC179" s="574"/>
      <c r="AD179" s="574"/>
      <c r="AE179" s="574"/>
      <c r="AF179" s="574"/>
      <c r="AG179" s="168">
        <v>1166</v>
      </c>
      <c r="AH179" s="455"/>
      <c r="AI179" s="456"/>
      <c r="AJ179" s="456"/>
      <c r="AK179" s="456"/>
      <c r="AL179" s="693"/>
      <c r="AM179" s="165" t="s">
        <v>670</v>
      </c>
      <c r="AN179" s="148"/>
    </row>
    <row r="180" spans="2:40" ht="15" customHeight="1" x14ac:dyDescent="0.45">
      <c r="B180" s="573" t="s">
        <v>829</v>
      </c>
      <c r="C180" s="574"/>
      <c r="D180" s="574"/>
      <c r="E180" s="574"/>
      <c r="F180" s="574"/>
      <c r="G180" s="574"/>
      <c r="H180" s="574"/>
      <c r="I180" s="574"/>
      <c r="J180" s="574"/>
      <c r="K180" s="574"/>
      <c r="L180" s="574"/>
      <c r="M180" s="574"/>
      <c r="N180" s="574"/>
      <c r="O180" s="574"/>
      <c r="P180" s="574"/>
      <c r="Q180" s="574"/>
      <c r="R180" s="574"/>
      <c r="S180" s="574"/>
      <c r="T180" s="574"/>
      <c r="U180" s="574"/>
      <c r="V180" s="574"/>
      <c r="W180" s="574"/>
      <c r="X180" s="574"/>
      <c r="Y180" s="574"/>
      <c r="Z180" s="574"/>
      <c r="AA180" s="574"/>
      <c r="AB180" s="574"/>
      <c r="AC180" s="574"/>
      <c r="AD180" s="574"/>
      <c r="AE180" s="574"/>
      <c r="AF180" s="574"/>
      <c r="AG180" s="168">
        <v>1168</v>
      </c>
      <c r="AH180" s="427"/>
      <c r="AI180" s="428"/>
      <c r="AJ180" s="428"/>
      <c r="AK180" s="428"/>
      <c r="AL180" s="429"/>
      <c r="AM180" s="165" t="s">
        <v>675</v>
      </c>
      <c r="AN180" s="148"/>
    </row>
    <row r="181" spans="2:40" ht="15" customHeight="1" x14ac:dyDescent="0.45">
      <c r="B181" s="573" t="s">
        <v>830</v>
      </c>
      <c r="C181" s="574"/>
      <c r="D181" s="574"/>
      <c r="E181" s="574"/>
      <c r="F181" s="574"/>
      <c r="G181" s="574"/>
      <c r="H181" s="574"/>
      <c r="I181" s="574"/>
      <c r="J181" s="574"/>
      <c r="K181" s="574"/>
      <c r="L181" s="574"/>
      <c r="M181" s="574"/>
      <c r="N181" s="574"/>
      <c r="O181" s="574"/>
      <c r="P181" s="574"/>
      <c r="Q181" s="574"/>
      <c r="R181" s="574"/>
      <c r="S181" s="574"/>
      <c r="T181" s="574"/>
      <c r="U181" s="574"/>
      <c r="V181" s="574"/>
      <c r="W181" s="574"/>
      <c r="X181" s="574"/>
      <c r="Y181" s="574"/>
      <c r="Z181" s="574"/>
      <c r="AA181" s="574"/>
      <c r="AB181" s="574"/>
      <c r="AC181" s="574"/>
      <c r="AD181" s="574"/>
      <c r="AE181" s="574"/>
      <c r="AF181" s="574"/>
      <c r="AG181" s="168">
        <v>1169</v>
      </c>
      <c r="AH181" s="427"/>
      <c r="AI181" s="428"/>
      <c r="AJ181" s="428"/>
      <c r="AK181" s="428"/>
      <c r="AL181" s="429"/>
      <c r="AM181" s="165" t="s">
        <v>675</v>
      </c>
      <c r="AN181" s="148"/>
    </row>
    <row r="182" spans="2:40" ht="15" customHeight="1" x14ac:dyDescent="0.45">
      <c r="B182" s="573" t="s">
        <v>831</v>
      </c>
      <c r="C182" s="574"/>
      <c r="D182" s="574"/>
      <c r="E182" s="574"/>
      <c r="F182" s="574"/>
      <c r="G182" s="574"/>
      <c r="H182" s="574"/>
      <c r="I182" s="574"/>
      <c r="J182" s="574"/>
      <c r="K182" s="574"/>
      <c r="L182" s="574"/>
      <c r="M182" s="574"/>
      <c r="N182" s="574"/>
      <c r="O182" s="574"/>
      <c r="P182" s="574"/>
      <c r="Q182" s="574"/>
      <c r="R182" s="574"/>
      <c r="S182" s="574"/>
      <c r="T182" s="574"/>
      <c r="U182" s="574"/>
      <c r="V182" s="574"/>
      <c r="W182" s="574"/>
      <c r="X182" s="574"/>
      <c r="Y182" s="574"/>
      <c r="Z182" s="574"/>
      <c r="AA182" s="574"/>
      <c r="AB182" s="574"/>
      <c r="AC182" s="574"/>
      <c r="AD182" s="574"/>
      <c r="AE182" s="574"/>
      <c r="AF182" s="574"/>
      <c r="AG182" s="168">
        <v>1170</v>
      </c>
      <c r="AH182" s="427"/>
      <c r="AI182" s="428"/>
      <c r="AJ182" s="428"/>
      <c r="AK182" s="428"/>
      <c r="AL182" s="429"/>
      <c r="AM182" s="165" t="s">
        <v>675</v>
      </c>
      <c r="AN182" s="148"/>
    </row>
    <row r="183" spans="2:40" ht="15" customHeight="1" x14ac:dyDescent="0.45">
      <c r="B183" s="573" t="s">
        <v>832</v>
      </c>
      <c r="C183" s="574"/>
      <c r="D183" s="574"/>
      <c r="E183" s="574"/>
      <c r="F183" s="574"/>
      <c r="G183" s="574"/>
      <c r="H183" s="574"/>
      <c r="I183" s="574"/>
      <c r="J183" s="574"/>
      <c r="K183" s="574"/>
      <c r="L183" s="574"/>
      <c r="M183" s="574"/>
      <c r="N183" s="574"/>
      <c r="O183" s="574"/>
      <c r="P183" s="574"/>
      <c r="Q183" s="574"/>
      <c r="R183" s="574"/>
      <c r="S183" s="574"/>
      <c r="T183" s="574"/>
      <c r="U183" s="574"/>
      <c r="V183" s="574"/>
      <c r="W183" s="574"/>
      <c r="X183" s="574"/>
      <c r="Y183" s="574"/>
      <c r="Z183" s="574"/>
      <c r="AA183" s="574"/>
      <c r="AB183" s="574"/>
      <c r="AC183" s="574"/>
      <c r="AD183" s="574"/>
      <c r="AE183" s="574"/>
      <c r="AF183" s="574"/>
      <c r="AG183" s="168">
        <v>1171</v>
      </c>
      <c r="AH183" s="427"/>
      <c r="AI183" s="428"/>
      <c r="AJ183" s="428"/>
      <c r="AK183" s="428"/>
      <c r="AL183" s="429"/>
      <c r="AM183" s="165" t="s">
        <v>670</v>
      </c>
      <c r="AN183" s="148"/>
    </row>
    <row r="184" spans="2:40" ht="15" customHeight="1" x14ac:dyDescent="0.45">
      <c r="B184" s="573" t="s">
        <v>833</v>
      </c>
      <c r="C184" s="574"/>
      <c r="D184" s="574"/>
      <c r="E184" s="574"/>
      <c r="F184" s="574"/>
      <c r="G184" s="574"/>
      <c r="H184" s="574"/>
      <c r="I184" s="574"/>
      <c r="J184" s="574"/>
      <c r="K184" s="574"/>
      <c r="L184" s="574"/>
      <c r="M184" s="574"/>
      <c r="N184" s="574"/>
      <c r="O184" s="574"/>
      <c r="P184" s="574"/>
      <c r="Q184" s="574"/>
      <c r="R184" s="574"/>
      <c r="S184" s="574"/>
      <c r="T184" s="574"/>
      <c r="U184" s="574"/>
      <c r="V184" s="574"/>
      <c r="W184" s="574"/>
      <c r="X184" s="574"/>
      <c r="Y184" s="574"/>
      <c r="Z184" s="574"/>
      <c r="AA184" s="574"/>
      <c r="AB184" s="574"/>
      <c r="AC184" s="574"/>
      <c r="AD184" s="574"/>
      <c r="AE184" s="574"/>
      <c r="AF184" s="574"/>
      <c r="AG184" s="168">
        <v>1172</v>
      </c>
      <c r="AH184" s="427"/>
      <c r="AI184" s="428"/>
      <c r="AJ184" s="428"/>
      <c r="AK184" s="428"/>
      <c r="AL184" s="429"/>
      <c r="AM184" s="165" t="s">
        <v>284</v>
      </c>
      <c r="AN184" s="148"/>
    </row>
    <row r="185" spans="2:40" ht="15" customHeight="1" x14ac:dyDescent="0.45">
      <c r="B185" s="618" t="s">
        <v>834</v>
      </c>
      <c r="C185" s="619"/>
      <c r="D185" s="619"/>
      <c r="E185" s="619"/>
      <c r="F185" s="619"/>
      <c r="G185" s="619"/>
      <c r="H185" s="619"/>
      <c r="I185" s="619"/>
      <c r="J185" s="619"/>
      <c r="K185" s="619"/>
      <c r="L185" s="619"/>
      <c r="M185" s="619"/>
      <c r="N185" s="619"/>
      <c r="O185" s="619"/>
      <c r="P185" s="619"/>
      <c r="Q185" s="619"/>
      <c r="R185" s="619"/>
      <c r="S185" s="619"/>
      <c r="T185" s="619"/>
      <c r="U185" s="619"/>
      <c r="V185" s="619"/>
      <c r="W185" s="619"/>
      <c r="X185" s="619"/>
      <c r="Y185" s="619"/>
      <c r="Z185" s="619"/>
      <c r="AA185" s="619"/>
      <c r="AB185" s="619"/>
      <c r="AC185" s="619"/>
      <c r="AD185" s="619"/>
      <c r="AE185" s="619"/>
      <c r="AF185" s="619"/>
      <c r="AG185" s="180">
        <v>1173</v>
      </c>
      <c r="AH185" s="504"/>
      <c r="AI185" s="505"/>
      <c r="AJ185" s="505"/>
      <c r="AK185" s="505"/>
      <c r="AL185" s="506"/>
      <c r="AM185" s="165" t="s">
        <v>670</v>
      </c>
      <c r="AN185" s="148"/>
    </row>
    <row r="186" spans="2:40" ht="15" customHeight="1" thickBot="1" x14ac:dyDescent="0.5">
      <c r="B186" s="659" t="s">
        <v>835</v>
      </c>
      <c r="C186" s="660"/>
      <c r="D186" s="660"/>
      <c r="E186" s="660"/>
      <c r="F186" s="660"/>
      <c r="G186" s="660"/>
      <c r="H186" s="660"/>
      <c r="I186" s="660"/>
      <c r="J186" s="660"/>
      <c r="K186" s="660"/>
      <c r="L186" s="660"/>
      <c r="M186" s="660"/>
      <c r="N186" s="660"/>
      <c r="O186" s="660"/>
      <c r="P186" s="660"/>
      <c r="Q186" s="660"/>
      <c r="R186" s="660"/>
      <c r="S186" s="660"/>
      <c r="T186" s="660"/>
      <c r="U186" s="660"/>
      <c r="V186" s="660"/>
      <c r="W186" s="660"/>
      <c r="X186" s="660"/>
      <c r="Y186" s="660"/>
      <c r="Z186" s="660"/>
      <c r="AA186" s="660"/>
      <c r="AB186" s="660"/>
      <c r="AC186" s="660"/>
      <c r="AD186" s="660"/>
      <c r="AE186" s="660"/>
      <c r="AF186" s="660"/>
      <c r="AG186" s="185">
        <v>1174</v>
      </c>
      <c r="AH186" s="609"/>
      <c r="AI186" s="610"/>
      <c r="AJ186" s="610"/>
      <c r="AK186" s="610"/>
      <c r="AL186" s="610"/>
      <c r="AM186" s="181" t="s">
        <v>675</v>
      </c>
      <c r="AN186" s="148"/>
    </row>
    <row r="187" spans="2:40" ht="9" customHeight="1" thickTop="1" thickBot="1" x14ac:dyDescent="0.5">
      <c r="B187" s="612"/>
      <c r="C187" s="612"/>
      <c r="D187" s="612"/>
      <c r="E187" s="612"/>
      <c r="F187" s="612"/>
      <c r="G187" s="612"/>
      <c r="H187" s="612"/>
      <c r="I187" s="612"/>
      <c r="J187" s="612"/>
      <c r="K187" s="612"/>
      <c r="L187" s="612"/>
      <c r="M187" s="612"/>
      <c r="N187" s="612"/>
      <c r="O187" s="612"/>
      <c r="P187" s="612"/>
      <c r="Q187" s="612"/>
      <c r="R187" s="612"/>
      <c r="S187" s="612"/>
      <c r="T187" s="612"/>
      <c r="U187" s="612"/>
      <c r="V187" s="612"/>
      <c r="W187" s="612"/>
      <c r="X187" s="612"/>
      <c r="Y187" s="612"/>
      <c r="Z187" s="612"/>
      <c r="AA187" s="612"/>
      <c r="AB187" s="612"/>
      <c r="AC187" s="612"/>
      <c r="AD187" s="612"/>
      <c r="AE187" s="612"/>
      <c r="AF187" s="612"/>
      <c r="AG187" s="612"/>
      <c r="AH187" s="612"/>
      <c r="AI187" s="612"/>
      <c r="AJ187" s="612"/>
      <c r="AK187" s="612"/>
      <c r="AL187" s="612"/>
      <c r="AM187" s="612"/>
      <c r="AN187" s="148"/>
    </row>
    <row r="188" spans="2:40" ht="15" customHeight="1" thickTop="1" x14ac:dyDescent="0.45">
      <c r="B188" s="613" t="s">
        <v>836</v>
      </c>
      <c r="C188" s="614"/>
      <c r="D188" s="614"/>
      <c r="E188" s="614"/>
      <c r="F188" s="614"/>
      <c r="G188" s="614"/>
      <c r="H188" s="614"/>
      <c r="I188" s="614"/>
      <c r="J188" s="614"/>
      <c r="K188" s="614"/>
      <c r="L188" s="614"/>
      <c r="M188" s="614"/>
      <c r="N188" s="614"/>
      <c r="O188" s="614"/>
      <c r="P188" s="614"/>
      <c r="Q188" s="614"/>
      <c r="R188" s="614"/>
      <c r="S188" s="614"/>
      <c r="T188" s="614"/>
      <c r="U188" s="614"/>
      <c r="V188" s="614"/>
      <c r="W188" s="614"/>
      <c r="X188" s="614"/>
      <c r="Y188" s="614"/>
      <c r="Z188" s="614"/>
      <c r="AA188" s="614"/>
      <c r="AB188" s="614"/>
      <c r="AC188" s="614"/>
      <c r="AD188" s="614"/>
      <c r="AE188" s="614"/>
      <c r="AF188" s="614"/>
      <c r="AG188" s="614"/>
      <c r="AH188" s="614"/>
      <c r="AI188" s="614"/>
      <c r="AJ188" s="614"/>
      <c r="AK188" s="614"/>
      <c r="AL188" s="614"/>
      <c r="AM188" s="615"/>
      <c r="AN188" s="148"/>
    </row>
    <row r="189" spans="2:40" ht="15" customHeight="1" x14ac:dyDescent="0.45">
      <c r="B189" s="584" t="s">
        <v>837</v>
      </c>
      <c r="C189" s="585"/>
      <c r="D189" s="585"/>
      <c r="E189" s="585"/>
      <c r="F189" s="585"/>
      <c r="G189" s="585"/>
      <c r="H189" s="585"/>
      <c r="I189" s="585"/>
      <c r="J189" s="585"/>
      <c r="K189" s="585"/>
      <c r="L189" s="585"/>
      <c r="M189" s="585"/>
      <c r="N189" s="585"/>
      <c r="O189" s="585"/>
      <c r="P189" s="585"/>
      <c r="Q189" s="585"/>
      <c r="R189" s="585"/>
      <c r="S189" s="585"/>
      <c r="T189" s="585"/>
      <c r="U189" s="585"/>
      <c r="V189" s="585"/>
      <c r="W189" s="585"/>
      <c r="X189" s="585"/>
      <c r="Y189" s="585"/>
      <c r="Z189" s="585"/>
      <c r="AA189" s="585"/>
      <c r="AB189" s="585"/>
      <c r="AC189" s="585"/>
      <c r="AD189" s="585"/>
      <c r="AE189" s="585"/>
      <c r="AF189" s="586"/>
      <c r="AG189" s="179">
        <v>940</v>
      </c>
      <c r="AH189" s="683"/>
      <c r="AI189" s="684"/>
      <c r="AJ189" s="684"/>
      <c r="AK189" s="684"/>
      <c r="AL189" s="685"/>
      <c r="AM189" s="165"/>
      <c r="AN189" s="148"/>
    </row>
    <row r="190" spans="2:40" ht="15" customHeight="1" x14ac:dyDescent="0.45">
      <c r="B190" s="573" t="s">
        <v>838</v>
      </c>
      <c r="C190" s="574"/>
      <c r="D190" s="574"/>
      <c r="E190" s="574"/>
      <c r="F190" s="574"/>
      <c r="G190" s="574"/>
      <c r="H190" s="574"/>
      <c r="I190" s="574"/>
      <c r="J190" s="574"/>
      <c r="K190" s="574"/>
      <c r="L190" s="574"/>
      <c r="M190" s="574"/>
      <c r="N190" s="574"/>
      <c r="O190" s="574"/>
      <c r="P190" s="574"/>
      <c r="Q190" s="574"/>
      <c r="R190" s="574"/>
      <c r="S190" s="574"/>
      <c r="T190" s="574"/>
      <c r="U190" s="574"/>
      <c r="V190" s="574"/>
      <c r="W190" s="574"/>
      <c r="X190" s="574"/>
      <c r="Y190" s="574"/>
      <c r="Z190" s="574"/>
      <c r="AA190" s="574"/>
      <c r="AB190" s="574"/>
      <c r="AC190" s="574"/>
      <c r="AD190" s="574"/>
      <c r="AE190" s="574"/>
      <c r="AF190" s="575"/>
      <c r="AG190" s="153">
        <v>938</v>
      </c>
      <c r="AH190" s="455"/>
      <c r="AI190" s="456"/>
      <c r="AJ190" s="456"/>
      <c r="AK190" s="456"/>
      <c r="AL190" s="693"/>
      <c r="AM190" s="165" t="s">
        <v>670</v>
      </c>
      <c r="AN190" s="148"/>
    </row>
    <row r="191" spans="2:40" ht="15" customHeight="1" x14ac:dyDescent="0.45">
      <c r="B191" s="573" t="s">
        <v>839</v>
      </c>
      <c r="C191" s="574"/>
      <c r="D191" s="574"/>
      <c r="E191" s="574"/>
      <c r="F191" s="574"/>
      <c r="G191" s="574"/>
      <c r="H191" s="574"/>
      <c r="I191" s="574"/>
      <c r="J191" s="574"/>
      <c r="K191" s="574"/>
      <c r="L191" s="574"/>
      <c r="M191" s="574"/>
      <c r="N191" s="574"/>
      <c r="O191" s="574"/>
      <c r="P191" s="574"/>
      <c r="Q191" s="574"/>
      <c r="R191" s="574"/>
      <c r="S191" s="574"/>
      <c r="T191" s="574"/>
      <c r="U191" s="574"/>
      <c r="V191" s="574"/>
      <c r="W191" s="574"/>
      <c r="X191" s="574"/>
      <c r="Y191" s="574"/>
      <c r="Z191" s="574"/>
      <c r="AA191" s="574"/>
      <c r="AB191" s="574"/>
      <c r="AC191" s="574"/>
      <c r="AD191" s="574"/>
      <c r="AE191" s="574"/>
      <c r="AF191" s="575"/>
      <c r="AG191" s="153">
        <v>949</v>
      </c>
      <c r="AH191" s="455"/>
      <c r="AI191" s="456"/>
      <c r="AJ191" s="456"/>
      <c r="AK191" s="456"/>
      <c r="AL191" s="693"/>
      <c r="AM191" s="165" t="s">
        <v>670</v>
      </c>
      <c r="AN191" s="148"/>
    </row>
    <row r="192" spans="2:40" ht="15" customHeight="1" x14ac:dyDescent="0.45">
      <c r="B192" s="573" t="s">
        <v>840</v>
      </c>
      <c r="C192" s="574"/>
      <c r="D192" s="574"/>
      <c r="E192" s="574"/>
      <c r="F192" s="574"/>
      <c r="G192" s="574"/>
      <c r="H192" s="574"/>
      <c r="I192" s="574"/>
      <c r="J192" s="574"/>
      <c r="K192" s="574"/>
      <c r="L192" s="574"/>
      <c r="M192" s="574"/>
      <c r="N192" s="574"/>
      <c r="O192" s="574"/>
      <c r="P192" s="574"/>
      <c r="Q192" s="574"/>
      <c r="R192" s="574"/>
      <c r="S192" s="574"/>
      <c r="T192" s="574"/>
      <c r="U192" s="574"/>
      <c r="V192" s="574"/>
      <c r="W192" s="574"/>
      <c r="X192" s="574"/>
      <c r="Y192" s="574"/>
      <c r="Z192" s="574"/>
      <c r="AA192" s="574"/>
      <c r="AB192" s="574"/>
      <c r="AC192" s="574"/>
      <c r="AD192" s="574"/>
      <c r="AE192" s="574"/>
      <c r="AF192" s="575"/>
      <c r="AG192" s="168">
        <v>950</v>
      </c>
      <c r="AH192" s="456"/>
      <c r="AI192" s="456"/>
      <c r="AJ192" s="456"/>
      <c r="AK192" s="456"/>
      <c r="AL192" s="693"/>
      <c r="AM192" s="165" t="s">
        <v>284</v>
      </c>
      <c r="AN192" s="189"/>
    </row>
    <row r="193" spans="2:40" ht="15" customHeight="1" thickBot="1" x14ac:dyDescent="0.5">
      <c r="B193" s="794" t="s">
        <v>841</v>
      </c>
      <c r="C193" s="795"/>
      <c r="D193" s="795"/>
      <c r="E193" s="795"/>
      <c r="F193" s="795"/>
      <c r="G193" s="795"/>
      <c r="H193" s="795"/>
      <c r="I193" s="795"/>
      <c r="J193" s="795"/>
      <c r="K193" s="795"/>
      <c r="L193" s="795"/>
      <c r="M193" s="795"/>
      <c r="N193" s="795"/>
      <c r="O193" s="795"/>
      <c r="P193" s="795"/>
      <c r="Q193" s="795"/>
      <c r="R193" s="795"/>
      <c r="S193" s="795"/>
      <c r="T193" s="795"/>
      <c r="U193" s="795"/>
      <c r="V193" s="795"/>
      <c r="W193" s="795"/>
      <c r="X193" s="795"/>
      <c r="Y193" s="795"/>
      <c r="Z193" s="795"/>
      <c r="AA193" s="795"/>
      <c r="AB193" s="795"/>
      <c r="AC193" s="795"/>
      <c r="AD193" s="795"/>
      <c r="AE193" s="795"/>
      <c r="AF193" s="796"/>
      <c r="AG193" s="164">
        <v>1066</v>
      </c>
      <c r="AH193" s="797"/>
      <c r="AI193" s="798"/>
      <c r="AJ193" s="798"/>
      <c r="AK193" s="798"/>
      <c r="AL193" s="799"/>
      <c r="AM193" s="165" t="s">
        <v>675</v>
      </c>
      <c r="AN193" s="148"/>
    </row>
    <row r="194" spans="2:40" ht="9" customHeight="1" thickTop="1" thickBot="1" x14ac:dyDescent="0.5">
      <c r="B194" s="756"/>
      <c r="C194" s="756"/>
      <c r="D194" s="756"/>
      <c r="E194" s="756"/>
      <c r="F194" s="756"/>
      <c r="G194" s="756"/>
      <c r="H194" s="756"/>
      <c r="I194" s="756"/>
      <c r="J194" s="756"/>
      <c r="K194" s="756"/>
      <c r="L194" s="756"/>
      <c r="M194" s="756"/>
      <c r="N194" s="756"/>
      <c r="O194" s="756"/>
      <c r="P194" s="756"/>
      <c r="Q194" s="756"/>
      <c r="R194" s="756"/>
      <c r="S194" s="756"/>
      <c r="T194" s="756"/>
      <c r="U194" s="756"/>
      <c r="V194" s="756"/>
      <c r="W194" s="756"/>
      <c r="X194" s="756"/>
      <c r="Y194" s="756"/>
      <c r="Z194" s="756"/>
      <c r="AA194" s="756"/>
      <c r="AB194" s="756"/>
      <c r="AC194" s="756"/>
      <c r="AD194" s="756"/>
      <c r="AE194" s="756"/>
      <c r="AF194" s="756"/>
      <c r="AG194" s="756"/>
      <c r="AH194" s="756"/>
      <c r="AI194" s="756"/>
      <c r="AJ194" s="756"/>
      <c r="AK194" s="756"/>
      <c r="AL194" s="756"/>
      <c r="AM194" s="756"/>
      <c r="AN194" s="148"/>
    </row>
    <row r="195" spans="2:40" ht="15" customHeight="1" thickTop="1" x14ac:dyDescent="0.45">
      <c r="B195" s="613" t="s">
        <v>842</v>
      </c>
      <c r="C195" s="614"/>
      <c r="D195" s="614"/>
      <c r="E195" s="614"/>
      <c r="F195" s="614"/>
      <c r="G195" s="614"/>
      <c r="H195" s="614"/>
      <c r="I195" s="614"/>
      <c r="J195" s="614"/>
      <c r="K195" s="614"/>
      <c r="L195" s="614"/>
      <c r="M195" s="614"/>
      <c r="N195" s="614"/>
      <c r="O195" s="614"/>
      <c r="P195" s="614"/>
      <c r="Q195" s="614"/>
      <c r="R195" s="614"/>
      <c r="S195" s="614"/>
      <c r="T195" s="614"/>
      <c r="U195" s="614"/>
      <c r="V195" s="614"/>
      <c r="W195" s="614"/>
      <c r="X195" s="614"/>
      <c r="Y195" s="614"/>
      <c r="Z195" s="614"/>
      <c r="AA195" s="614"/>
      <c r="AB195" s="614"/>
      <c r="AC195" s="614"/>
      <c r="AD195" s="614"/>
      <c r="AE195" s="614"/>
      <c r="AF195" s="614"/>
      <c r="AG195" s="614"/>
      <c r="AH195" s="614"/>
      <c r="AI195" s="614"/>
      <c r="AJ195" s="614"/>
      <c r="AK195" s="614"/>
      <c r="AL195" s="614"/>
      <c r="AM195" s="615"/>
      <c r="AN195" s="172"/>
    </row>
    <row r="196" spans="2:40" ht="15" customHeight="1" x14ac:dyDescent="0.45">
      <c r="B196" s="582" t="s">
        <v>843</v>
      </c>
      <c r="C196" s="422"/>
      <c r="D196" s="422"/>
      <c r="E196" s="422"/>
      <c r="F196" s="422"/>
      <c r="G196" s="422"/>
      <c r="H196" s="422"/>
      <c r="I196" s="422"/>
      <c r="J196" s="422"/>
      <c r="K196" s="422"/>
      <c r="L196" s="422"/>
      <c r="M196" s="422"/>
      <c r="N196" s="422"/>
      <c r="O196" s="422"/>
      <c r="P196" s="422"/>
      <c r="Q196" s="422"/>
      <c r="R196" s="422"/>
      <c r="S196" s="422"/>
      <c r="T196" s="422"/>
      <c r="U196" s="422"/>
      <c r="V196" s="422"/>
      <c r="W196" s="422"/>
      <c r="X196" s="422"/>
      <c r="Y196" s="422"/>
      <c r="Z196" s="422"/>
      <c r="AA196" s="422"/>
      <c r="AB196" s="422"/>
      <c r="AC196" s="422"/>
      <c r="AD196" s="422"/>
      <c r="AE196" s="422"/>
      <c r="AF196" s="422"/>
      <c r="AG196" s="422"/>
      <c r="AH196" s="422"/>
      <c r="AI196" s="422"/>
      <c r="AJ196" s="422"/>
      <c r="AK196" s="422"/>
      <c r="AL196" s="422"/>
      <c r="AM196" s="583"/>
      <c r="AN196" s="172"/>
    </row>
    <row r="197" spans="2:40" ht="15" customHeight="1" x14ac:dyDescent="0.45">
      <c r="B197" s="584" t="s">
        <v>844</v>
      </c>
      <c r="C197" s="585"/>
      <c r="D197" s="585"/>
      <c r="E197" s="585"/>
      <c r="F197" s="585"/>
      <c r="G197" s="585"/>
      <c r="H197" s="585"/>
      <c r="I197" s="585"/>
      <c r="J197" s="585"/>
      <c r="K197" s="585"/>
      <c r="L197" s="585"/>
      <c r="M197" s="585"/>
      <c r="N197" s="585"/>
      <c r="O197" s="585"/>
      <c r="P197" s="585"/>
      <c r="Q197" s="585"/>
      <c r="R197" s="585"/>
      <c r="S197" s="585"/>
      <c r="T197" s="585"/>
      <c r="U197" s="585"/>
      <c r="V197" s="585"/>
      <c r="W197" s="585"/>
      <c r="X197" s="585"/>
      <c r="Y197" s="585"/>
      <c r="Z197" s="585"/>
      <c r="AA197" s="585"/>
      <c r="AB197" s="585"/>
      <c r="AC197" s="585"/>
      <c r="AD197" s="585"/>
      <c r="AE197" s="585"/>
      <c r="AF197" s="585"/>
      <c r="AG197" s="586"/>
      <c r="AH197" s="182">
        <v>884</v>
      </c>
      <c r="AI197" s="445"/>
      <c r="AJ197" s="446"/>
      <c r="AK197" s="446"/>
      <c r="AL197" s="446"/>
      <c r="AM197" s="793"/>
      <c r="AN197" s="172"/>
    </row>
    <row r="198" spans="2:40" ht="15" customHeight="1" x14ac:dyDescent="0.45">
      <c r="B198" s="573" t="s">
        <v>845</v>
      </c>
      <c r="C198" s="574"/>
      <c r="D198" s="574"/>
      <c r="E198" s="574"/>
      <c r="F198" s="574"/>
      <c r="G198" s="574"/>
      <c r="H198" s="574"/>
      <c r="I198" s="574"/>
      <c r="J198" s="574"/>
      <c r="K198" s="574"/>
      <c r="L198" s="574"/>
      <c r="M198" s="574"/>
      <c r="N198" s="574"/>
      <c r="O198" s="574"/>
      <c r="P198" s="574"/>
      <c r="Q198" s="574"/>
      <c r="R198" s="574"/>
      <c r="S198" s="574"/>
      <c r="T198" s="574"/>
      <c r="U198" s="574"/>
      <c r="V198" s="574"/>
      <c r="W198" s="574"/>
      <c r="X198" s="574"/>
      <c r="Y198" s="574"/>
      <c r="Z198" s="574"/>
      <c r="AA198" s="574"/>
      <c r="AB198" s="574"/>
      <c r="AC198" s="574"/>
      <c r="AD198" s="574"/>
      <c r="AE198" s="574"/>
      <c r="AF198" s="574"/>
      <c r="AG198" s="575"/>
      <c r="AH198" s="164">
        <v>885</v>
      </c>
      <c r="AI198" s="427"/>
      <c r="AJ198" s="428"/>
      <c r="AK198" s="428"/>
      <c r="AL198" s="428"/>
      <c r="AM198" s="788"/>
      <c r="AN198" s="172"/>
    </row>
    <row r="199" spans="2:40" ht="15" customHeight="1" x14ac:dyDescent="0.45">
      <c r="B199" s="573" t="s">
        <v>846</v>
      </c>
      <c r="C199" s="574"/>
      <c r="D199" s="574"/>
      <c r="E199" s="574"/>
      <c r="F199" s="574"/>
      <c r="G199" s="574"/>
      <c r="H199" s="574"/>
      <c r="I199" s="574"/>
      <c r="J199" s="574"/>
      <c r="K199" s="574"/>
      <c r="L199" s="574"/>
      <c r="M199" s="574"/>
      <c r="N199" s="574"/>
      <c r="O199" s="574"/>
      <c r="P199" s="574"/>
      <c r="Q199" s="574"/>
      <c r="R199" s="574"/>
      <c r="S199" s="574"/>
      <c r="T199" s="574"/>
      <c r="U199" s="574"/>
      <c r="V199" s="574"/>
      <c r="W199" s="574"/>
      <c r="X199" s="574"/>
      <c r="Y199" s="574"/>
      <c r="Z199" s="574"/>
      <c r="AA199" s="574"/>
      <c r="AB199" s="574"/>
      <c r="AC199" s="574"/>
      <c r="AD199" s="574"/>
      <c r="AE199" s="574"/>
      <c r="AF199" s="574"/>
      <c r="AG199" s="575"/>
      <c r="AH199" s="153">
        <v>886</v>
      </c>
      <c r="AI199" s="427"/>
      <c r="AJ199" s="428"/>
      <c r="AK199" s="428"/>
      <c r="AL199" s="428"/>
      <c r="AM199" s="788"/>
      <c r="AN199" s="172"/>
    </row>
    <row r="200" spans="2:40" ht="15" customHeight="1" x14ac:dyDescent="0.45">
      <c r="B200" s="573" t="s">
        <v>847</v>
      </c>
      <c r="C200" s="574"/>
      <c r="D200" s="574"/>
      <c r="E200" s="574"/>
      <c r="F200" s="574"/>
      <c r="G200" s="574"/>
      <c r="H200" s="574"/>
      <c r="I200" s="574"/>
      <c r="J200" s="574"/>
      <c r="K200" s="574"/>
      <c r="L200" s="574"/>
      <c r="M200" s="574"/>
      <c r="N200" s="574"/>
      <c r="O200" s="574"/>
      <c r="P200" s="574"/>
      <c r="Q200" s="574"/>
      <c r="R200" s="574"/>
      <c r="S200" s="574"/>
      <c r="T200" s="574"/>
      <c r="U200" s="574"/>
      <c r="V200" s="574"/>
      <c r="W200" s="574"/>
      <c r="X200" s="574"/>
      <c r="Y200" s="574"/>
      <c r="Z200" s="574"/>
      <c r="AA200" s="574"/>
      <c r="AB200" s="574"/>
      <c r="AC200" s="574"/>
      <c r="AD200" s="574"/>
      <c r="AE200" s="574"/>
      <c r="AF200" s="574"/>
      <c r="AG200" s="575"/>
      <c r="AH200" s="153">
        <v>985</v>
      </c>
      <c r="AI200" s="427"/>
      <c r="AJ200" s="428"/>
      <c r="AK200" s="428"/>
      <c r="AL200" s="428"/>
      <c r="AM200" s="788"/>
      <c r="AN200" s="172"/>
    </row>
    <row r="201" spans="2:40" ht="15" customHeight="1" thickBot="1" x14ac:dyDescent="0.5">
      <c r="B201" s="573" t="s">
        <v>848</v>
      </c>
      <c r="C201" s="574"/>
      <c r="D201" s="574"/>
      <c r="E201" s="574"/>
      <c r="F201" s="574"/>
      <c r="G201" s="574"/>
      <c r="H201" s="574"/>
      <c r="I201" s="574"/>
      <c r="J201" s="574"/>
      <c r="K201" s="574"/>
      <c r="L201" s="574"/>
      <c r="M201" s="574"/>
      <c r="N201" s="574"/>
      <c r="O201" s="574"/>
      <c r="P201" s="574"/>
      <c r="Q201" s="574"/>
      <c r="R201" s="574"/>
      <c r="S201" s="574"/>
      <c r="T201" s="574"/>
      <c r="U201" s="574"/>
      <c r="V201" s="574"/>
      <c r="W201" s="574"/>
      <c r="X201" s="574"/>
      <c r="Y201" s="574"/>
      <c r="Z201" s="574"/>
      <c r="AA201" s="574"/>
      <c r="AB201" s="574"/>
      <c r="AC201" s="574"/>
      <c r="AD201" s="574"/>
      <c r="AE201" s="574"/>
      <c r="AF201" s="574"/>
      <c r="AG201" s="575"/>
      <c r="AH201" s="160">
        <v>887</v>
      </c>
      <c r="AI201" s="609"/>
      <c r="AJ201" s="610"/>
      <c r="AK201" s="610"/>
      <c r="AL201" s="610"/>
      <c r="AM201" s="789"/>
      <c r="AN201" s="172"/>
    </row>
    <row r="202" spans="2:40" ht="15" customHeight="1" thickTop="1" x14ac:dyDescent="0.45">
      <c r="B202" s="790" t="s">
        <v>849</v>
      </c>
      <c r="C202" s="791"/>
      <c r="D202" s="791"/>
      <c r="E202" s="791"/>
      <c r="F202" s="791"/>
      <c r="G202" s="791"/>
      <c r="H202" s="791"/>
      <c r="I202" s="791"/>
      <c r="J202" s="791"/>
      <c r="K202" s="791"/>
      <c r="L202" s="791"/>
      <c r="M202" s="791"/>
      <c r="N202" s="791"/>
      <c r="O202" s="791"/>
      <c r="P202" s="791"/>
      <c r="Q202" s="791"/>
      <c r="R202" s="791"/>
      <c r="S202" s="791"/>
      <c r="T202" s="791"/>
      <c r="U202" s="791"/>
      <c r="V202" s="791"/>
      <c r="W202" s="791"/>
      <c r="X202" s="791"/>
      <c r="Y202" s="791"/>
      <c r="Z202" s="791"/>
      <c r="AA202" s="791"/>
      <c r="AB202" s="791"/>
      <c r="AC202" s="791"/>
      <c r="AD202" s="791"/>
      <c r="AE202" s="791"/>
      <c r="AF202" s="791"/>
      <c r="AG202" s="791"/>
      <c r="AH202" s="791"/>
      <c r="AI202" s="791"/>
      <c r="AJ202" s="791"/>
      <c r="AK202" s="791"/>
      <c r="AL202" s="791"/>
      <c r="AM202" s="792"/>
      <c r="AN202" s="172"/>
    </row>
    <row r="203" spans="2:40" ht="15" customHeight="1" x14ac:dyDescent="0.45">
      <c r="B203" s="785" t="s">
        <v>850</v>
      </c>
      <c r="C203" s="786"/>
      <c r="D203" s="786"/>
      <c r="E203" s="786"/>
      <c r="F203" s="786"/>
      <c r="G203" s="786"/>
      <c r="H203" s="786"/>
      <c r="I203" s="786"/>
      <c r="J203" s="786"/>
      <c r="K203" s="786"/>
      <c r="L203" s="786"/>
      <c r="M203" s="786"/>
      <c r="N203" s="786"/>
      <c r="O203" s="786"/>
      <c r="P203" s="786"/>
      <c r="Q203" s="786"/>
      <c r="R203" s="786"/>
      <c r="S203" s="786"/>
      <c r="T203" s="786"/>
      <c r="U203" s="786"/>
      <c r="V203" s="786"/>
      <c r="W203" s="786"/>
      <c r="X203" s="786"/>
      <c r="Y203" s="786"/>
      <c r="Z203" s="786"/>
      <c r="AA203" s="786"/>
      <c r="AB203" s="786"/>
      <c r="AC203" s="786"/>
      <c r="AD203" s="786"/>
      <c r="AE203" s="786"/>
      <c r="AF203" s="786"/>
      <c r="AG203" s="786"/>
      <c r="AH203" s="786"/>
      <c r="AI203" s="786"/>
      <c r="AJ203" s="786"/>
      <c r="AK203" s="786"/>
      <c r="AL203" s="786"/>
      <c r="AM203" s="787"/>
      <c r="AN203" s="172"/>
    </row>
    <row r="204" spans="2:40" ht="15" customHeight="1" x14ac:dyDescent="0.45">
      <c r="B204" s="573" t="s">
        <v>851</v>
      </c>
      <c r="C204" s="574"/>
      <c r="D204" s="574"/>
      <c r="E204" s="574"/>
      <c r="F204" s="574"/>
      <c r="G204" s="574"/>
      <c r="H204" s="574"/>
      <c r="I204" s="574"/>
      <c r="J204" s="574"/>
      <c r="K204" s="574"/>
      <c r="L204" s="574"/>
      <c r="M204" s="574"/>
      <c r="N204" s="574"/>
      <c r="O204" s="574"/>
      <c r="P204" s="574"/>
      <c r="Q204" s="574"/>
      <c r="R204" s="574"/>
      <c r="S204" s="574"/>
      <c r="T204" s="574"/>
      <c r="U204" s="574"/>
      <c r="V204" s="574"/>
      <c r="W204" s="574"/>
      <c r="X204" s="574"/>
      <c r="Y204" s="574"/>
      <c r="Z204" s="574"/>
      <c r="AA204" s="574"/>
      <c r="AB204" s="574"/>
      <c r="AC204" s="574"/>
      <c r="AD204" s="574"/>
      <c r="AE204" s="574"/>
      <c r="AF204" s="575"/>
      <c r="AG204" s="175">
        <v>1954</v>
      </c>
      <c r="AH204" s="455"/>
      <c r="AI204" s="456"/>
      <c r="AJ204" s="456"/>
      <c r="AK204" s="456"/>
      <c r="AL204" s="693"/>
      <c r="AM204" s="165" t="s">
        <v>670</v>
      </c>
      <c r="AN204" s="172"/>
    </row>
    <row r="205" spans="2:40" ht="15" customHeight="1" x14ac:dyDescent="0.45">
      <c r="B205" s="573" t="s">
        <v>852</v>
      </c>
      <c r="C205" s="574"/>
      <c r="D205" s="574"/>
      <c r="E205" s="574"/>
      <c r="F205" s="574"/>
      <c r="G205" s="574"/>
      <c r="H205" s="574"/>
      <c r="I205" s="574"/>
      <c r="J205" s="574"/>
      <c r="K205" s="574"/>
      <c r="L205" s="574"/>
      <c r="M205" s="574"/>
      <c r="N205" s="574"/>
      <c r="O205" s="574"/>
      <c r="P205" s="574"/>
      <c r="Q205" s="574"/>
      <c r="R205" s="574"/>
      <c r="S205" s="574"/>
      <c r="T205" s="574"/>
      <c r="U205" s="574"/>
      <c r="V205" s="574"/>
      <c r="W205" s="574"/>
      <c r="X205" s="574"/>
      <c r="Y205" s="574"/>
      <c r="Z205" s="574"/>
      <c r="AA205" s="574"/>
      <c r="AB205" s="574"/>
      <c r="AC205" s="574"/>
      <c r="AD205" s="574"/>
      <c r="AE205" s="574"/>
      <c r="AF205" s="575"/>
      <c r="AG205" s="175">
        <v>1955</v>
      </c>
      <c r="AH205" s="455"/>
      <c r="AI205" s="456"/>
      <c r="AJ205" s="456"/>
      <c r="AK205" s="456"/>
      <c r="AL205" s="693"/>
      <c r="AM205" s="165" t="s">
        <v>670</v>
      </c>
      <c r="AN205" s="172"/>
    </row>
    <row r="206" spans="2:40" ht="15" customHeight="1" x14ac:dyDescent="0.45">
      <c r="B206" s="573" t="s">
        <v>853</v>
      </c>
      <c r="C206" s="574"/>
      <c r="D206" s="574"/>
      <c r="E206" s="574"/>
      <c r="F206" s="574"/>
      <c r="G206" s="574"/>
      <c r="H206" s="574"/>
      <c r="I206" s="574"/>
      <c r="J206" s="574"/>
      <c r="K206" s="574"/>
      <c r="L206" s="574"/>
      <c r="M206" s="574"/>
      <c r="N206" s="574"/>
      <c r="O206" s="574"/>
      <c r="P206" s="574"/>
      <c r="Q206" s="574"/>
      <c r="R206" s="574"/>
      <c r="S206" s="574"/>
      <c r="T206" s="574"/>
      <c r="U206" s="574"/>
      <c r="V206" s="574"/>
      <c r="W206" s="574"/>
      <c r="X206" s="574"/>
      <c r="Y206" s="574"/>
      <c r="Z206" s="574"/>
      <c r="AA206" s="574"/>
      <c r="AB206" s="574"/>
      <c r="AC206" s="574"/>
      <c r="AD206" s="574"/>
      <c r="AE206" s="574"/>
      <c r="AF206" s="575"/>
      <c r="AG206" s="175">
        <v>1956</v>
      </c>
      <c r="AH206" s="455"/>
      <c r="AI206" s="456"/>
      <c r="AJ206" s="456"/>
      <c r="AK206" s="456"/>
      <c r="AL206" s="693"/>
      <c r="AM206" s="165" t="s">
        <v>670</v>
      </c>
      <c r="AN206" s="172"/>
    </row>
    <row r="207" spans="2:40" ht="15" customHeight="1" x14ac:dyDescent="0.45">
      <c r="B207" s="573" t="s">
        <v>854</v>
      </c>
      <c r="C207" s="574"/>
      <c r="D207" s="574"/>
      <c r="E207" s="574"/>
      <c r="F207" s="574"/>
      <c r="G207" s="574"/>
      <c r="H207" s="574"/>
      <c r="I207" s="574"/>
      <c r="J207" s="574"/>
      <c r="K207" s="574"/>
      <c r="L207" s="574"/>
      <c r="M207" s="574"/>
      <c r="N207" s="574"/>
      <c r="O207" s="574"/>
      <c r="P207" s="574"/>
      <c r="Q207" s="574"/>
      <c r="R207" s="574"/>
      <c r="S207" s="574"/>
      <c r="T207" s="574"/>
      <c r="U207" s="574"/>
      <c r="V207" s="574"/>
      <c r="W207" s="574"/>
      <c r="X207" s="574"/>
      <c r="Y207" s="574"/>
      <c r="Z207" s="574"/>
      <c r="AA207" s="574"/>
      <c r="AB207" s="574"/>
      <c r="AC207" s="574"/>
      <c r="AD207" s="574"/>
      <c r="AE207" s="574"/>
      <c r="AF207" s="575"/>
      <c r="AG207" s="175">
        <v>1957</v>
      </c>
      <c r="AH207" s="455"/>
      <c r="AI207" s="456"/>
      <c r="AJ207" s="456"/>
      <c r="AK207" s="456"/>
      <c r="AL207" s="693"/>
      <c r="AM207" s="165" t="s">
        <v>670</v>
      </c>
      <c r="AN207" s="172"/>
    </row>
    <row r="208" spans="2:40" ht="15" customHeight="1" x14ac:dyDescent="0.45">
      <c r="B208" s="573" t="s">
        <v>855</v>
      </c>
      <c r="C208" s="574"/>
      <c r="D208" s="574"/>
      <c r="E208" s="574"/>
      <c r="F208" s="574"/>
      <c r="G208" s="574"/>
      <c r="H208" s="574"/>
      <c r="I208" s="574"/>
      <c r="J208" s="574"/>
      <c r="K208" s="574"/>
      <c r="L208" s="574"/>
      <c r="M208" s="574"/>
      <c r="N208" s="574"/>
      <c r="O208" s="574"/>
      <c r="P208" s="574"/>
      <c r="Q208" s="574"/>
      <c r="R208" s="574"/>
      <c r="S208" s="574"/>
      <c r="T208" s="574"/>
      <c r="U208" s="574"/>
      <c r="V208" s="574"/>
      <c r="W208" s="574"/>
      <c r="X208" s="574"/>
      <c r="Y208" s="574"/>
      <c r="Z208" s="574"/>
      <c r="AA208" s="574"/>
      <c r="AB208" s="574"/>
      <c r="AC208" s="574"/>
      <c r="AD208" s="574"/>
      <c r="AE208" s="574"/>
      <c r="AF208" s="575"/>
      <c r="AG208" s="175">
        <v>1958</v>
      </c>
      <c r="AH208" s="455"/>
      <c r="AI208" s="456"/>
      <c r="AJ208" s="456"/>
      <c r="AK208" s="456"/>
      <c r="AL208" s="693"/>
      <c r="AM208" s="165" t="s">
        <v>670</v>
      </c>
      <c r="AN208" s="172"/>
    </row>
    <row r="209" spans="2:40" ht="15" customHeight="1" x14ac:dyDescent="0.45">
      <c r="B209" s="573" t="s">
        <v>856</v>
      </c>
      <c r="C209" s="574"/>
      <c r="D209" s="574"/>
      <c r="E209" s="574"/>
      <c r="F209" s="574"/>
      <c r="G209" s="574"/>
      <c r="H209" s="574"/>
      <c r="I209" s="574"/>
      <c r="J209" s="574"/>
      <c r="K209" s="574"/>
      <c r="L209" s="574"/>
      <c r="M209" s="574"/>
      <c r="N209" s="574"/>
      <c r="O209" s="574"/>
      <c r="P209" s="574"/>
      <c r="Q209" s="574"/>
      <c r="R209" s="574"/>
      <c r="S209" s="574"/>
      <c r="T209" s="574"/>
      <c r="U209" s="574"/>
      <c r="V209" s="574"/>
      <c r="W209" s="574"/>
      <c r="X209" s="574"/>
      <c r="Y209" s="574"/>
      <c r="Z209" s="574"/>
      <c r="AA209" s="574"/>
      <c r="AB209" s="574"/>
      <c r="AC209" s="574"/>
      <c r="AD209" s="574"/>
      <c r="AE209" s="574"/>
      <c r="AF209" s="575"/>
      <c r="AG209" s="175">
        <v>1959</v>
      </c>
      <c r="AH209" s="455"/>
      <c r="AI209" s="456"/>
      <c r="AJ209" s="456"/>
      <c r="AK209" s="456"/>
      <c r="AL209" s="693"/>
      <c r="AM209" s="165" t="s">
        <v>670</v>
      </c>
      <c r="AN209" s="172"/>
    </row>
    <row r="210" spans="2:40" ht="15" customHeight="1" x14ac:dyDescent="0.45">
      <c r="B210" s="573" t="s">
        <v>857</v>
      </c>
      <c r="C210" s="574"/>
      <c r="D210" s="574"/>
      <c r="E210" s="574"/>
      <c r="F210" s="574"/>
      <c r="G210" s="574"/>
      <c r="H210" s="574"/>
      <c r="I210" s="574"/>
      <c r="J210" s="574"/>
      <c r="K210" s="574"/>
      <c r="L210" s="574"/>
      <c r="M210" s="574"/>
      <c r="N210" s="574"/>
      <c r="O210" s="574"/>
      <c r="P210" s="574"/>
      <c r="Q210" s="574"/>
      <c r="R210" s="574"/>
      <c r="S210" s="574"/>
      <c r="T210" s="574"/>
      <c r="U210" s="574"/>
      <c r="V210" s="574"/>
      <c r="W210" s="574"/>
      <c r="X210" s="574"/>
      <c r="Y210" s="574"/>
      <c r="Z210" s="574"/>
      <c r="AA210" s="574"/>
      <c r="AB210" s="574"/>
      <c r="AC210" s="574"/>
      <c r="AD210" s="574"/>
      <c r="AE210" s="574"/>
      <c r="AF210" s="575"/>
      <c r="AG210" s="175">
        <v>1960</v>
      </c>
      <c r="AH210" s="455"/>
      <c r="AI210" s="456"/>
      <c r="AJ210" s="456"/>
      <c r="AK210" s="456"/>
      <c r="AL210" s="693"/>
      <c r="AM210" s="165" t="s">
        <v>670</v>
      </c>
      <c r="AN210" s="172"/>
    </row>
    <row r="211" spans="2:40" ht="15" customHeight="1" x14ac:dyDescent="0.45">
      <c r="B211" s="573" t="s">
        <v>858</v>
      </c>
      <c r="C211" s="574"/>
      <c r="D211" s="574"/>
      <c r="E211" s="574"/>
      <c r="F211" s="574"/>
      <c r="G211" s="574"/>
      <c r="H211" s="574"/>
      <c r="I211" s="574"/>
      <c r="J211" s="574"/>
      <c r="K211" s="574"/>
      <c r="L211" s="574"/>
      <c r="M211" s="574"/>
      <c r="N211" s="574"/>
      <c r="O211" s="574"/>
      <c r="P211" s="574"/>
      <c r="Q211" s="574"/>
      <c r="R211" s="574"/>
      <c r="S211" s="574"/>
      <c r="T211" s="574"/>
      <c r="U211" s="574"/>
      <c r="V211" s="574"/>
      <c r="W211" s="574"/>
      <c r="X211" s="574"/>
      <c r="Y211" s="574"/>
      <c r="Z211" s="574"/>
      <c r="AA211" s="574"/>
      <c r="AB211" s="574"/>
      <c r="AC211" s="574"/>
      <c r="AD211" s="574"/>
      <c r="AE211" s="574"/>
      <c r="AF211" s="575"/>
      <c r="AG211" s="175">
        <v>1961</v>
      </c>
      <c r="AH211" s="455"/>
      <c r="AI211" s="456"/>
      <c r="AJ211" s="456"/>
      <c r="AK211" s="456"/>
      <c r="AL211" s="693"/>
      <c r="AM211" s="165" t="s">
        <v>670</v>
      </c>
      <c r="AN211" s="172"/>
    </row>
    <row r="212" spans="2:40" ht="15" customHeight="1" x14ac:dyDescent="0.45">
      <c r="B212" s="573" t="s">
        <v>859</v>
      </c>
      <c r="C212" s="574"/>
      <c r="D212" s="574"/>
      <c r="E212" s="574"/>
      <c r="F212" s="574"/>
      <c r="G212" s="574"/>
      <c r="H212" s="574"/>
      <c r="I212" s="574"/>
      <c r="J212" s="574"/>
      <c r="K212" s="574"/>
      <c r="L212" s="574"/>
      <c r="M212" s="574"/>
      <c r="N212" s="574"/>
      <c r="O212" s="574"/>
      <c r="P212" s="574"/>
      <c r="Q212" s="574"/>
      <c r="R212" s="574"/>
      <c r="S212" s="574"/>
      <c r="T212" s="574"/>
      <c r="U212" s="574"/>
      <c r="V212" s="574"/>
      <c r="W212" s="574"/>
      <c r="X212" s="574"/>
      <c r="Y212" s="574"/>
      <c r="Z212" s="574"/>
      <c r="AA212" s="574"/>
      <c r="AB212" s="574"/>
      <c r="AC212" s="574"/>
      <c r="AD212" s="574"/>
      <c r="AE212" s="574"/>
      <c r="AF212" s="575"/>
      <c r="AG212" s="175">
        <v>1962</v>
      </c>
      <c r="AH212" s="455"/>
      <c r="AI212" s="456"/>
      <c r="AJ212" s="456"/>
      <c r="AK212" s="456"/>
      <c r="AL212" s="693"/>
      <c r="AM212" s="165" t="s">
        <v>670</v>
      </c>
      <c r="AN212" s="172"/>
    </row>
    <row r="213" spans="2:40" ht="15" customHeight="1" x14ac:dyDescent="0.45">
      <c r="B213" s="573" t="s">
        <v>860</v>
      </c>
      <c r="C213" s="574"/>
      <c r="D213" s="574"/>
      <c r="E213" s="574"/>
      <c r="F213" s="574"/>
      <c r="G213" s="574"/>
      <c r="H213" s="574"/>
      <c r="I213" s="574"/>
      <c r="J213" s="574"/>
      <c r="K213" s="574"/>
      <c r="L213" s="574"/>
      <c r="M213" s="574"/>
      <c r="N213" s="574"/>
      <c r="O213" s="574"/>
      <c r="P213" s="574"/>
      <c r="Q213" s="574"/>
      <c r="R213" s="574"/>
      <c r="S213" s="574"/>
      <c r="T213" s="574"/>
      <c r="U213" s="574"/>
      <c r="V213" s="574"/>
      <c r="W213" s="574"/>
      <c r="X213" s="574"/>
      <c r="Y213" s="574"/>
      <c r="Z213" s="574"/>
      <c r="AA213" s="574"/>
      <c r="AB213" s="574"/>
      <c r="AC213" s="574"/>
      <c r="AD213" s="574"/>
      <c r="AE213" s="574"/>
      <c r="AF213" s="575"/>
      <c r="AG213" s="175">
        <v>1963</v>
      </c>
      <c r="AH213" s="455"/>
      <c r="AI213" s="456"/>
      <c r="AJ213" s="456"/>
      <c r="AK213" s="456"/>
      <c r="AL213" s="693"/>
      <c r="AM213" s="165" t="s">
        <v>670</v>
      </c>
      <c r="AN213" s="172"/>
    </row>
    <row r="214" spans="2:40" ht="15" customHeight="1" x14ac:dyDescent="0.45">
      <c r="B214" s="785" t="s">
        <v>861</v>
      </c>
      <c r="C214" s="786"/>
      <c r="D214" s="786"/>
      <c r="E214" s="786"/>
      <c r="F214" s="786"/>
      <c r="G214" s="786"/>
      <c r="H214" s="786"/>
      <c r="I214" s="786"/>
      <c r="J214" s="786"/>
      <c r="K214" s="786"/>
      <c r="L214" s="786"/>
      <c r="M214" s="786"/>
      <c r="N214" s="786"/>
      <c r="O214" s="786"/>
      <c r="P214" s="786"/>
      <c r="Q214" s="786"/>
      <c r="R214" s="786"/>
      <c r="S214" s="786"/>
      <c r="T214" s="786"/>
      <c r="U214" s="786"/>
      <c r="V214" s="786"/>
      <c r="W214" s="786"/>
      <c r="X214" s="786"/>
      <c r="Y214" s="786"/>
      <c r="Z214" s="786"/>
      <c r="AA214" s="786"/>
      <c r="AB214" s="786"/>
      <c r="AC214" s="786"/>
      <c r="AD214" s="786"/>
      <c r="AE214" s="786"/>
      <c r="AF214" s="786"/>
      <c r="AG214" s="786"/>
      <c r="AH214" s="786"/>
      <c r="AI214" s="786"/>
      <c r="AJ214" s="786"/>
      <c r="AK214" s="786"/>
      <c r="AL214" s="786"/>
      <c r="AM214" s="787"/>
      <c r="AN214" s="172"/>
    </row>
    <row r="215" spans="2:40" ht="15" customHeight="1" x14ac:dyDescent="0.45">
      <c r="B215" s="573" t="s">
        <v>862</v>
      </c>
      <c r="C215" s="574"/>
      <c r="D215" s="574"/>
      <c r="E215" s="574"/>
      <c r="F215" s="574"/>
      <c r="G215" s="574"/>
      <c r="H215" s="574"/>
      <c r="I215" s="574"/>
      <c r="J215" s="574"/>
      <c r="K215" s="574"/>
      <c r="L215" s="574"/>
      <c r="M215" s="574"/>
      <c r="N215" s="574"/>
      <c r="O215" s="574"/>
      <c r="P215" s="574"/>
      <c r="Q215" s="574"/>
      <c r="R215" s="574"/>
      <c r="S215" s="574"/>
      <c r="T215" s="574"/>
      <c r="U215" s="574"/>
      <c r="V215" s="574"/>
      <c r="W215" s="574"/>
      <c r="X215" s="574"/>
      <c r="Y215" s="574"/>
      <c r="Z215" s="574"/>
      <c r="AA215" s="574"/>
      <c r="AB215" s="574"/>
      <c r="AC215" s="574"/>
      <c r="AD215" s="574"/>
      <c r="AE215" s="574"/>
      <c r="AF215" s="575"/>
      <c r="AG215" s="175">
        <v>1964</v>
      </c>
      <c r="AH215" s="455"/>
      <c r="AI215" s="456"/>
      <c r="AJ215" s="456"/>
      <c r="AK215" s="456"/>
      <c r="AL215" s="693"/>
      <c r="AM215" s="165" t="s">
        <v>284</v>
      </c>
      <c r="AN215" s="172"/>
    </row>
    <row r="216" spans="2:40" ht="15" customHeight="1" x14ac:dyDescent="0.45">
      <c r="B216" s="573" t="s">
        <v>863</v>
      </c>
      <c r="C216" s="574"/>
      <c r="D216" s="574"/>
      <c r="E216" s="574"/>
      <c r="F216" s="574"/>
      <c r="G216" s="574"/>
      <c r="H216" s="574"/>
      <c r="I216" s="574"/>
      <c r="J216" s="574"/>
      <c r="K216" s="574"/>
      <c r="L216" s="574"/>
      <c r="M216" s="574"/>
      <c r="N216" s="574"/>
      <c r="O216" s="574"/>
      <c r="P216" s="574"/>
      <c r="Q216" s="574"/>
      <c r="R216" s="574"/>
      <c r="S216" s="574"/>
      <c r="T216" s="574"/>
      <c r="U216" s="574"/>
      <c r="V216" s="574"/>
      <c r="W216" s="574"/>
      <c r="X216" s="574"/>
      <c r="Y216" s="574"/>
      <c r="Z216" s="574"/>
      <c r="AA216" s="574"/>
      <c r="AB216" s="574"/>
      <c r="AC216" s="574"/>
      <c r="AD216" s="574"/>
      <c r="AE216" s="574"/>
      <c r="AF216" s="575"/>
      <c r="AG216" s="175">
        <v>1965</v>
      </c>
      <c r="AH216" s="455"/>
      <c r="AI216" s="456"/>
      <c r="AJ216" s="456"/>
      <c r="AK216" s="456"/>
      <c r="AL216" s="693"/>
      <c r="AM216" s="165" t="s">
        <v>284</v>
      </c>
      <c r="AN216" s="172"/>
    </row>
    <row r="217" spans="2:40" ht="15" customHeight="1" x14ac:dyDescent="0.45">
      <c r="B217" s="573" t="s">
        <v>864</v>
      </c>
      <c r="C217" s="574"/>
      <c r="D217" s="574"/>
      <c r="E217" s="574"/>
      <c r="F217" s="574"/>
      <c r="G217" s="574"/>
      <c r="H217" s="574"/>
      <c r="I217" s="574"/>
      <c r="J217" s="574"/>
      <c r="K217" s="574"/>
      <c r="L217" s="574"/>
      <c r="M217" s="574"/>
      <c r="N217" s="574"/>
      <c r="O217" s="574"/>
      <c r="P217" s="574"/>
      <c r="Q217" s="574"/>
      <c r="R217" s="574"/>
      <c r="S217" s="574"/>
      <c r="T217" s="574"/>
      <c r="U217" s="574"/>
      <c r="V217" s="574"/>
      <c r="W217" s="574"/>
      <c r="X217" s="574"/>
      <c r="Y217" s="574"/>
      <c r="Z217" s="574"/>
      <c r="AA217" s="574"/>
      <c r="AB217" s="574"/>
      <c r="AC217" s="574"/>
      <c r="AD217" s="574"/>
      <c r="AE217" s="574"/>
      <c r="AF217" s="575"/>
      <c r="AG217" s="175">
        <v>1966</v>
      </c>
      <c r="AH217" s="455"/>
      <c r="AI217" s="456"/>
      <c r="AJ217" s="456"/>
      <c r="AK217" s="456"/>
      <c r="AL217" s="693"/>
      <c r="AM217" s="165" t="s">
        <v>284</v>
      </c>
      <c r="AN217" s="172"/>
    </row>
    <row r="218" spans="2:40" ht="15" customHeight="1" x14ac:dyDescent="0.45">
      <c r="B218" s="573" t="s">
        <v>865</v>
      </c>
      <c r="C218" s="574"/>
      <c r="D218" s="574"/>
      <c r="E218" s="574"/>
      <c r="F218" s="574"/>
      <c r="G218" s="574"/>
      <c r="H218" s="574"/>
      <c r="I218" s="574"/>
      <c r="J218" s="574"/>
      <c r="K218" s="574"/>
      <c r="L218" s="574"/>
      <c r="M218" s="574"/>
      <c r="N218" s="574"/>
      <c r="O218" s="574"/>
      <c r="P218" s="574"/>
      <c r="Q218" s="574"/>
      <c r="R218" s="574"/>
      <c r="S218" s="574"/>
      <c r="T218" s="574"/>
      <c r="U218" s="574"/>
      <c r="V218" s="574"/>
      <c r="W218" s="574"/>
      <c r="X218" s="574"/>
      <c r="Y218" s="574"/>
      <c r="Z218" s="574"/>
      <c r="AA218" s="574"/>
      <c r="AB218" s="574"/>
      <c r="AC218" s="574"/>
      <c r="AD218" s="574"/>
      <c r="AE218" s="574"/>
      <c r="AF218" s="575"/>
      <c r="AG218" s="175">
        <v>1967</v>
      </c>
      <c r="AH218" s="455"/>
      <c r="AI218" s="456"/>
      <c r="AJ218" s="456"/>
      <c r="AK218" s="456"/>
      <c r="AL218" s="693"/>
      <c r="AM218" s="165" t="s">
        <v>675</v>
      </c>
      <c r="AN218" s="172"/>
    </row>
    <row r="219" spans="2:40" ht="15" customHeight="1" x14ac:dyDescent="0.45">
      <c r="B219" s="785" t="s">
        <v>753</v>
      </c>
      <c r="C219" s="786"/>
      <c r="D219" s="786"/>
      <c r="E219" s="786"/>
      <c r="F219" s="786"/>
      <c r="G219" s="786"/>
      <c r="H219" s="786"/>
      <c r="I219" s="786"/>
      <c r="J219" s="786"/>
      <c r="K219" s="786"/>
      <c r="L219" s="786"/>
      <c r="M219" s="786"/>
      <c r="N219" s="786"/>
      <c r="O219" s="786"/>
      <c r="P219" s="786"/>
      <c r="Q219" s="786"/>
      <c r="R219" s="786"/>
      <c r="S219" s="786"/>
      <c r="T219" s="786"/>
      <c r="U219" s="786"/>
      <c r="V219" s="786"/>
      <c r="W219" s="786"/>
      <c r="X219" s="786"/>
      <c r="Y219" s="786"/>
      <c r="Z219" s="786"/>
      <c r="AA219" s="786"/>
      <c r="AB219" s="786"/>
      <c r="AC219" s="786"/>
      <c r="AD219" s="786"/>
      <c r="AE219" s="786"/>
      <c r="AF219" s="786"/>
      <c r="AG219" s="786"/>
      <c r="AH219" s="786"/>
      <c r="AI219" s="786"/>
      <c r="AJ219" s="786"/>
      <c r="AK219" s="786"/>
      <c r="AL219" s="786"/>
      <c r="AM219" s="787"/>
      <c r="AN219" s="172"/>
    </row>
    <row r="220" spans="2:40" ht="15" customHeight="1" x14ac:dyDescent="0.45">
      <c r="B220" s="573" t="s">
        <v>866</v>
      </c>
      <c r="C220" s="574"/>
      <c r="D220" s="574"/>
      <c r="E220" s="574"/>
      <c r="F220" s="574"/>
      <c r="G220" s="574"/>
      <c r="H220" s="574"/>
      <c r="I220" s="574"/>
      <c r="J220" s="574"/>
      <c r="K220" s="574"/>
      <c r="L220" s="574"/>
      <c r="M220" s="574"/>
      <c r="N220" s="574"/>
      <c r="O220" s="574"/>
      <c r="P220" s="574"/>
      <c r="Q220" s="574"/>
      <c r="R220" s="574"/>
      <c r="S220" s="574"/>
      <c r="T220" s="574"/>
      <c r="U220" s="574"/>
      <c r="V220" s="574"/>
      <c r="W220" s="574"/>
      <c r="X220" s="574"/>
      <c r="Y220" s="574"/>
      <c r="Z220" s="574"/>
      <c r="AA220" s="574"/>
      <c r="AB220" s="574"/>
      <c r="AC220" s="574"/>
      <c r="AD220" s="574"/>
      <c r="AE220" s="574"/>
      <c r="AF220" s="575"/>
      <c r="AG220" s="186">
        <v>1968</v>
      </c>
      <c r="AH220" s="455"/>
      <c r="AI220" s="456"/>
      <c r="AJ220" s="456"/>
      <c r="AK220" s="456"/>
      <c r="AL220" s="693"/>
      <c r="AM220" s="165"/>
      <c r="AN220" s="172"/>
    </row>
    <row r="221" spans="2:40" ht="15" customHeight="1" x14ac:dyDescent="0.45">
      <c r="B221" s="573" t="s">
        <v>867</v>
      </c>
      <c r="C221" s="574"/>
      <c r="D221" s="574"/>
      <c r="E221" s="574"/>
      <c r="F221" s="574"/>
      <c r="G221" s="574"/>
      <c r="H221" s="574"/>
      <c r="I221" s="574"/>
      <c r="J221" s="574"/>
      <c r="K221" s="574"/>
      <c r="L221" s="574"/>
      <c r="M221" s="574"/>
      <c r="N221" s="574"/>
      <c r="O221" s="574"/>
      <c r="P221" s="574"/>
      <c r="Q221" s="574"/>
      <c r="R221" s="574"/>
      <c r="S221" s="574"/>
      <c r="T221" s="574"/>
      <c r="U221" s="574"/>
      <c r="V221" s="574"/>
      <c r="W221" s="574"/>
      <c r="X221" s="574"/>
      <c r="Y221" s="574"/>
      <c r="Z221" s="574"/>
      <c r="AA221" s="574"/>
      <c r="AB221" s="574"/>
      <c r="AC221" s="574"/>
      <c r="AD221" s="574"/>
      <c r="AE221" s="574"/>
      <c r="AF221" s="575"/>
      <c r="AG221" s="186">
        <v>1969</v>
      </c>
      <c r="AH221" s="455"/>
      <c r="AI221" s="456"/>
      <c r="AJ221" s="456"/>
      <c r="AK221" s="456"/>
      <c r="AL221" s="693"/>
      <c r="AM221" s="165"/>
      <c r="AN221" s="172"/>
    </row>
    <row r="222" spans="2:40" ht="15" customHeight="1" x14ac:dyDescent="0.45">
      <c r="B222" s="573" t="s">
        <v>868</v>
      </c>
      <c r="C222" s="574"/>
      <c r="D222" s="574"/>
      <c r="E222" s="574"/>
      <c r="F222" s="574"/>
      <c r="G222" s="574"/>
      <c r="H222" s="574"/>
      <c r="I222" s="574"/>
      <c r="J222" s="574"/>
      <c r="K222" s="574"/>
      <c r="L222" s="574"/>
      <c r="M222" s="574"/>
      <c r="N222" s="574"/>
      <c r="O222" s="574"/>
      <c r="P222" s="574"/>
      <c r="Q222" s="574"/>
      <c r="R222" s="574"/>
      <c r="S222" s="574"/>
      <c r="T222" s="574"/>
      <c r="U222" s="574"/>
      <c r="V222" s="574"/>
      <c r="W222" s="574"/>
      <c r="X222" s="574"/>
      <c r="Y222" s="574"/>
      <c r="Z222" s="574"/>
      <c r="AA222" s="574"/>
      <c r="AB222" s="574"/>
      <c r="AC222" s="574"/>
      <c r="AD222" s="574"/>
      <c r="AE222" s="574"/>
      <c r="AF222" s="575"/>
      <c r="AG222" s="186">
        <v>1970</v>
      </c>
      <c r="AH222" s="699"/>
      <c r="AI222" s="700"/>
      <c r="AJ222" s="700"/>
      <c r="AK222" s="700"/>
      <c r="AL222" s="701"/>
      <c r="AM222" s="165"/>
      <c r="AN222" s="172"/>
    </row>
    <row r="223" spans="2:40" ht="15" customHeight="1" x14ac:dyDescent="0.45">
      <c r="B223" s="573" t="s">
        <v>869</v>
      </c>
      <c r="C223" s="574"/>
      <c r="D223" s="574"/>
      <c r="E223" s="574"/>
      <c r="F223" s="574"/>
      <c r="G223" s="574"/>
      <c r="H223" s="574"/>
      <c r="I223" s="574"/>
      <c r="J223" s="574"/>
      <c r="K223" s="574"/>
      <c r="L223" s="574"/>
      <c r="M223" s="574"/>
      <c r="N223" s="574"/>
      <c r="O223" s="574"/>
      <c r="P223" s="574"/>
      <c r="Q223" s="574"/>
      <c r="R223" s="574"/>
      <c r="S223" s="574"/>
      <c r="T223" s="574"/>
      <c r="U223" s="574"/>
      <c r="V223" s="574"/>
      <c r="W223" s="574"/>
      <c r="X223" s="574"/>
      <c r="Y223" s="574"/>
      <c r="Z223" s="574"/>
      <c r="AA223" s="574"/>
      <c r="AB223" s="574"/>
      <c r="AC223" s="574"/>
      <c r="AD223" s="574"/>
      <c r="AE223" s="574"/>
      <c r="AF223" s="575"/>
      <c r="AG223" s="186">
        <v>1971</v>
      </c>
      <c r="AH223" s="455"/>
      <c r="AI223" s="456"/>
      <c r="AJ223" s="456"/>
      <c r="AK223" s="456"/>
      <c r="AL223" s="693"/>
      <c r="AM223" s="165"/>
      <c r="AN223" s="172"/>
    </row>
    <row r="224" spans="2:40" ht="15" customHeight="1" thickBot="1" x14ac:dyDescent="0.5">
      <c r="B224" s="659" t="s">
        <v>870</v>
      </c>
      <c r="C224" s="660"/>
      <c r="D224" s="660"/>
      <c r="E224" s="660"/>
      <c r="F224" s="660"/>
      <c r="G224" s="660"/>
      <c r="H224" s="660"/>
      <c r="I224" s="660"/>
      <c r="J224" s="660"/>
      <c r="K224" s="660"/>
      <c r="L224" s="660"/>
      <c r="M224" s="660"/>
      <c r="N224" s="660"/>
      <c r="O224" s="660"/>
      <c r="P224" s="660"/>
      <c r="Q224" s="660"/>
      <c r="R224" s="660"/>
      <c r="S224" s="660"/>
      <c r="T224" s="660"/>
      <c r="U224" s="660"/>
      <c r="V224" s="660"/>
      <c r="W224" s="660"/>
      <c r="X224" s="660"/>
      <c r="Y224" s="660"/>
      <c r="Z224" s="660"/>
      <c r="AA224" s="660"/>
      <c r="AB224" s="660"/>
      <c r="AC224" s="660"/>
      <c r="AD224" s="660"/>
      <c r="AE224" s="660"/>
      <c r="AF224" s="660"/>
      <c r="AG224" s="190">
        <v>1972</v>
      </c>
      <c r="AH224" s="780"/>
      <c r="AI224" s="781"/>
      <c r="AJ224" s="781"/>
      <c r="AK224" s="781"/>
      <c r="AL224" s="782"/>
      <c r="AM224" s="181"/>
      <c r="AN224" s="172"/>
    </row>
    <row r="225" spans="2:40" ht="9" customHeight="1" thickTop="1" thickBot="1" x14ac:dyDescent="0.5">
      <c r="B225" s="191"/>
      <c r="C225" s="191"/>
      <c r="D225" s="191"/>
      <c r="E225" s="191"/>
      <c r="F225" s="191"/>
      <c r="G225" s="191"/>
      <c r="H225" s="191"/>
      <c r="I225" s="191"/>
      <c r="J225" s="191"/>
      <c r="K225" s="191"/>
      <c r="L225" s="191"/>
      <c r="M225" s="191"/>
      <c r="N225" s="191"/>
      <c r="O225" s="191"/>
      <c r="P225" s="191"/>
      <c r="Q225" s="191"/>
      <c r="R225" s="191"/>
      <c r="S225" s="191"/>
      <c r="T225" s="191"/>
      <c r="U225" s="191"/>
      <c r="V225" s="191"/>
      <c r="W225" s="191"/>
      <c r="X225" s="191"/>
      <c r="Y225" s="191"/>
      <c r="Z225" s="191"/>
      <c r="AA225" s="191"/>
      <c r="AB225" s="191"/>
      <c r="AC225" s="191"/>
      <c r="AD225" s="191"/>
      <c r="AE225" s="191"/>
      <c r="AF225" s="191"/>
      <c r="AG225" s="192"/>
      <c r="AH225" s="192"/>
      <c r="AI225" s="192"/>
      <c r="AJ225" s="192"/>
      <c r="AK225" s="192"/>
      <c r="AL225" s="192"/>
      <c r="AM225" s="192"/>
      <c r="AN225" s="172"/>
    </row>
    <row r="226" spans="2:40" ht="15" customHeight="1" thickTop="1" x14ac:dyDescent="0.45">
      <c r="B226" s="613" t="s">
        <v>871</v>
      </c>
      <c r="C226" s="614"/>
      <c r="D226" s="614"/>
      <c r="E226" s="614"/>
      <c r="F226" s="614"/>
      <c r="G226" s="614"/>
      <c r="H226" s="614"/>
      <c r="I226" s="614"/>
      <c r="J226" s="614"/>
      <c r="K226" s="614"/>
      <c r="L226" s="614"/>
      <c r="M226" s="614"/>
      <c r="N226" s="614"/>
      <c r="O226" s="614"/>
      <c r="P226" s="614"/>
      <c r="Q226" s="614"/>
      <c r="R226" s="614"/>
      <c r="S226" s="614"/>
      <c r="T226" s="614"/>
      <c r="U226" s="614"/>
      <c r="V226" s="614"/>
      <c r="W226" s="614"/>
      <c r="X226" s="614"/>
      <c r="Y226" s="614"/>
      <c r="Z226" s="614"/>
      <c r="AA226" s="614"/>
      <c r="AB226" s="614"/>
      <c r="AC226" s="614"/>
      <c r="AD226" s="614"/>
      <c r="AE226" s="614"/>
      <c r="AF226" s="614"/>
      <c r="AG226" s="614"/>
      <c r="AH226" s="614"/>
      <c r="AI226" s="614"/>
      <c r="AJ226" s="614"/>
      <c r="AK226" s="614"/>
      <c r="AL226" s="614"/>
      <c r="AM226" s="615"/>
      <c r="AN226" s="148"/>
    </row>
    <row r="227" spans="2:40" ht="15" customHeight="1" x14ac:dyDescent="0.45">
      <c r="B227" s="769" t="s">
        <v>872</v>
      </c>
      <c r="C227" s="770"/>
      <c r="D227" s="770"/>
      <c r="E227" s="770"/>
      <c r="F227" s="770"/>
      <c r="G227" s="770"/>
      <c r="H227" s="770"/>
      <c r="I227" s="770"/>
      <c r="J227" s="770"/>
      <c r="K227" s="770"/>
      <c r="L227" s="770"/>
      <c r="M227" s="770"/>
      <c r="N227" s="770"/>
      <c r="O227" s="770"/>
      <c r="P227" s="770"/>
      <c r="Q227" s="770"/>
      <c r="R227" s="770"/>
      <c r="S227" s="770"/>
      <c r="T227" s="770"/>
      <c r="U227" s="770"/>
      <c r="V227" s="770"/>
      <c r="W227" s="770"/>
      <c r="X227" s="770"/>
      <c r="Y227" s="770"/>
      <c r="Z227" s="770"/>
      <c r="AA227" s="770"/>
      <c r="AB227" s="770"/>
      <c r="AC227" s="770"/>
      <c r="AD227" s="770"/>
      <c r="AE227" s="770"/>
      <c r="AF227" s="770"/>
      <c r="AG227" s="770"/>
      <c r="AH227" s="770"/>
      <c r="AI227" s="770"/>
      <c r="AJ227" s="770"/>
      <c r="AK227" s="770"/>
      <c r="AL227" s="770"/>
      <c r="AM227" s="771"/>
      <c r="AN227" s="148"/>
    </row>
    <row r="228" spans="2:40" ht="15" customHeight="1" x14ac:dyDescent="0.45">
      <c r="B228" s="783" t="s">
        <v>873</v>
      </c>
      <c r="C228" s="784"/>
      <c r="D228" s="784"/>
      <c r="E228" s="784"/>
      <c r="F228" s="784"/>
      <c r="G228" s="784"/>
      <c r="H228" s="784"/>
      <c r="I228" s="784"/>
      <c r="J228" s="784"/>
      <c r="K228" s="784"/>
      <c r="L228" s="784"/>
      <c r="M228" s="784"/>
      <c r="N228" s="784"/>
      <c r="O228" s="784"/>
      <c r="P228" s="784"/>
      <c r="Q228" s="784"/>
      <c r="R228" s="784"/>
      <c r="S228" s="784"/>
      <c r="T228" s="784"/>
      <c r="U228" s="784"/>
      <c r="V228" s="784"/>
      <c r="W228" s="784"/>
      <c r="X228" s="784"/>
      <c r="Y228" s="784"/>
      <c r="Z228" s="784"/>
      <c r="AA228" s="784"/>
      <c r="AB228" s="784"/>
      <c r="AC228" s="784"/>
      <c r="AD228" s="784"/>
      <c r="AE228" s="784"/>
      <c r="AF228" s="784"/>
      <c r="AG228" s="180">
        <v>1657</v>
      </c>
      <c r="AH228" s="750">
        <f>+Balance!I43</f>
        <v>300000000</v>
      </c>
      <c r="AI228" s="751"/>
      <c r="AJ228" s="751"/>
      <c r="AK228" s="751"/>
      <c r="AL228" s="751"/>
      <c r="AM228" s="165" t="s">
        <v>670</v>
      </c>
      <c r="AN228" s="148"/>
    </row>
    <row r="229" spans="2:40" ht="15" customHeight="1" x14ac:dyDescent="0.45">
      <c r="B229" s="772" t="s">
        <v>874</v>
      </c>
      <c r="C229" s="773"/>
      <c r="D229" s="773"/>
      <c r="E229" s="773"/>
      <c r="F229" s="773"/>
      <c r="G229" s="773"/>
      <c r="H229" s="773"/>
      <c r="I229" s="773"/>
      <c r="J229" s="773"/>
      <c r="K229" s="773"/>
      <c r="L229" s="773"/>
      <c r="M229" s="773"/>
      <c r="N229" s="773"/>
      <c r="O229" s="773"/>
      <c r="P229" s="773"/>
      <c r="Q229" s="773"/>
      <c r="R229" s="773"/>
      <c r="S229" s="773"/>
      <c r="T229" s="773"/>
      <c r="U229" s="773"/>
      <c r="V229" s="773"/>
      <c r="W229" s="773"/>
      <c r="X229" s="773"/>
      <c r="Y229" s="773"/>
      <c r="Z229" s="773"/>
      <c r="AA229" s="773"/>
      <c r="AB229" s="773"/>
      <c r="AC229" s="773"/>
      <c r="AD229" s="773"/>
      <c r="AE229" s="773"/>
      <c r="AF229" s="773"/>
      <c r="AG229" s="180">
        <v>1658</v>
      </c>
      <c r="AH229" s="690"/>
      <c r="AI229" s="691"/>
      <c r="AJ229" s="691"/>
      <c r="AK229" s="691"/>
      <c r="AL229" s="692"/>
      <c r="AM229" s="165" t="s">
        <v>670</v>
      </c>
      <c r="AN229" s="148"/>
    </row>
    <row r="230" spans="2:40" ht="15" customHeight="1" x14ac:dyDescent="0.45">
      <c r="B230" s="778" t="s">
        <v>875</v>
      </c>
      <c r="C230" s="779"/>
      <c r="D230" s="779"/>
      <c r="E230" s="779"/>
      <c r="F230" s="779"/>
      <c r="G230" s="779"/>
      <c r="H230" s="779"/>
      <c r="I230" s="779"/>
      <c r="J230" s="779"/>
      <c r="K230" s="779"/>
      <c r="L230" s="779"/>
      <c r="M230" s="779"/>
      <c r="N230" s="779"/>
      <c r="O230" s="779"/>
      <c r="P230" s="779"/>
      <c r="Q230" s="779"/>
      <c r="R230" s="779"/>
      <c r="S230" s="779"/>
      <c r="T230" s="779"/>
      <c r="U230" s="779"/>
      <c r="V230" s="779"/>
      <c r="W230" s="779"/>
      <c r="X230" s="779"/>
      <c r="Y230" s="779"/>
      <c r="Z230" s="779"/>
      <c r="AA230" s="779"/>
      <c r="AB230" s="779"/>
      <c r="AC230" s="779"/>
      <c r="AD230" s="779"/>
      <c r="AE230" s="779"/>
      <c r="AF230" s="779"/>
      <c r="AG230" s="180">
        <v>1659</v>
      </c>
      <c r="AH230" s="690"/>
      <c r="AI230" s="691"/>
      <c r="AJ230" s="691"/>
      <c r="AK230" s="691"/>
      <c r="AL230" s="692"/>
      <c r="AM230" s="165" t="s">
        <v>670</v>
      </c>
      <c r="AN230" s="148"/>
    </row>
    <row r="231" spans="2:40" ht="15" customHeight="1" x14ac:dyDescent="0.45">
      <c r="B231" s="772" t="s">
        <v>876</v>
      </c>
      <c r="C231" s="773"/>
      <c r="D231" s="773"/>
      <c r="E231" s="773"/>
      <c r="F231" s="773"/>
      <c r="G231" s="773"/>
      <c r="H231" s="773"/>
      <c r="I231" s="773"/>
      <c r="J231" s="773"/>
      <c r="K231" s="773"/>
      <c r="L231" s="773"/>
      <c r="M231" s="773"/>
      <c r="N231" s="773"/>
      <c r="O231" s="773"/>
      <c r="P231" s="773"/>
      <c r="Q231" s="773"/>
      <c r="R231" s="773"/>
      <c r="S231" s="773"/>
      <c r="T231" s="773"/>
      <c r="U231" s="773"/>
      <c r="V231" s="773"/>
      <c r="W231" s="773"/>
      <c r="X231" s="773"/>
      <c r="Y231" s="773"/>
      <c r="Z231" s="773"/>
      <c r="AA231" s="773"/>
      <c r="AB231" s="773"/>
      <c r="AC231" s="773"/>
      <c r="AD231" s="773"/>
      <c r="AE231" s="773"/>
      <c r="AF231" s="773"/>
      <c r="AG231" s="180">
        <v>1660</v>
      </c>
      <c r="AH231" s="690">
        <f>+Balance!I44</f>
        <v>2000000</v>
      </c>
      <c r="AI231" s="691"/>
      <c r="AJ231" s="691"/>
      <c r="AK231" s="691"/>
      <c r="AL231" s="692"/>
      <c r="AM231" s="165" t="s">
        <v>670</v>
      </c>
      <c r="AN231" s="148"/>
    </row>
    <row r="232" spans="2:40" ht="15" customHeight="1" x14ac:dyDescent="0.45">
      <c r="B232" s="772" t="s">
        <v>877</v>
      </c>
      <c r="C232" s="773"/>
      <c r="D232" s="773"/>
      <c r="E232" s="773"/>
      <c r="F232" s="773"/>
      <c r="G232" s="773"/>
      <c r="H232" s="773"/>
      <c r="I232" s="773"/>
      <c r="J232" s="773"/>
      <c r="K232" s="773"/>
      <c r="L232" s="773"/>
      <c r="M232" s="773"/>
      <c r="N232" s="773"/>
      <c r="O232" s="773"/>
      <c r="P232" s="773"/>
      <c r="Q232" s="773"/>
      <c r="R232" s="773"/>
      <c r="S232" s="773"/>
      <c r="T232" s="773"/>
      <c r="U232" s="773"/>
      <c r="V232" s="773"/>
      <c r="W232" s="773"/>
      <c r="X232" s="773"/>
      <c r="Y232" s="773"/>
      <c r="Z232" s="773"/>
      <c r="AA232" s="773"/>
      <c r="AB232" s="773"/>
      <c r="AC232" s="773"/>
      <c r="AD232" s="773"/>
      <c r="AE232" s="773"/>
      <c r="AF232" s="773"/>
      <c r="AG232" s="180">
        <v>1661</v>
      </c>
      <c r="AH232" s="690">
        <f>+Balance!H33</f>
        <v>156400000</v>
      </c>
      <c r="AI232" s="691"/>
      <c r="AJ232" s="691"/>
      <c r="AK232" s="691"/>
      <c r="AL232" s="692"/>
      <c r="AM232" s="165" t="s">
        <v>284</v>
      </c>
      <c r="AN232" s="148"/>
    </row>
    <row r="233" spans="2:40" ht="15" customHeight="1" x14ac:dyDescent="0.45">
      <c r="B233" s="772" t="s">
        <v>408</v>
      </c>
      <c r="C233" s="773"/>
      <c r="D233" s="773"/>
      <c r="E233" s="773"/>
      <c r="F233" s="773"/>
      <c r="G233" s="773"/>
      <c r="H233" s="773"/>
      <c r="I233" s="773"/>
      <c r="J233" s="773"/>
      <c r="K233" s="773"/>
      <c r="L233" s="773"/>
      <c r="M233" s="773"/>
      <c r="N233" s="773"/>
      <c r="O233" s="773"/>
      <c r="P233" s="773"/>
      <c r="Q233" s="773"/>
      <c r="R233" s="773"/>
      <c r="S233" s="773"/>
      <c r="T233" s="773"/>
      <c r="U233" s="773"/>
      <c r="V233" s="773"/>
      <c r="W233" s="773"/>
      <c r="X233" s="773"/>
      <c r="Y233" s="773"/>
      <c r="Z233" s="773"/>
      <c r="AA233" s="773"/>
      <c r="AB233" s="773"/>
      <c r="AC233" s="773"/>
      <c r="AD233" s="773"/>
      <c r="AE233" s="773"/>
      <c r="AF233" s="773"/>
      <c r="AG233" s="180">
        <v>1662</v>
      </c>
      <c r="AH233" s="690"/>
      <c r="AI233" s="691"/>
      <c r="AJ233" s="691"/>
      <c r="AK233" s="691"/>
      <c r="AL233" s="692"/>
      <c r="AM233" s="165" t="s">
        <v>284</v>
      </c>
      <c r="AN233" s="148"/>
    </row>
    <row r="234" spans="2:40" ht="15" customHeight="1" x14ac:dyDescent="0.45">
      <c r="B234" s="772" t="s">
        <v>878</v>
      </c>
      <c r="C234" s="773"/>
      <c r="D234" s="773"/>
      <c r="E234" s="773"/>
      <c r="F234" s="773"/>
      <c r="G234" s="773"/>
      <c r="H234" s="773"/>
      <c r="I234" s="773"/>
      <c r="J234" s="773"/>
      <c r="K234" s="773"/>
      <c r="L234" s="773"/>
      <c r="M234" s="773"/>
      <c r="N234" s="773"/>
      <c r="O234" s="773"/>
      <c r="P234" s="773"/>
      <c r="Q234" s="773"/>
      <c r="R234" s="773"/>
      <c r="S234" s="773"/>
      <c r="T234" s="773"/>
      <c r="U234" s="773"/>
      <c r="V234" s="773"/>
      <c r="W234" s="773"/>
      <c r="X234" s="773"/>
      <c r="Y234" s="773"/>
      <c r="Z234" s="773"/>
      <c r="AA234" s="773"/>
      <c r="AB234" s="773"/>
      <c r="AC234" s="773"/>
      <c r="AD234" s="773"/>
      <c r="AE234" s="773"/>
      <c r="AF234" s="773"/>
      <c r="AG234" s="180">
        <v>1140</v>
      </c>
      <c r="AH234" s="690"/>
      <c r="AI234" s="691"/>
      <c r="AJ234" s="691"/>
      <c r="AK234" s="691"/>
      <c r="AL234" s="692"/>
      <c r="AM234" s="165" t="s">
        <v>284</v>
      </c>
      <c r="AN234" s="148"/>
    </row>
    <row r="235" spans="2:40" ht="15" customHeight="1" x14ac:dyDescent="0.45">
      <c r="B235" s="772" t="s">
        <v>879</v>
      </c>
      <c r="C235" s="773"/>
      <c r="D235" s="773"/>
      <c r="E235" s="773"/>
      <c r="F235" s="773"/>
      <c r="G235" s="773"/>
      <c r="H235" s="773"/>
      <c r="I235" s="773"/>
      <c r="J235" s="773"/>
      <c r="K235" s="773"/>
      <c r="L235" s="773"/>
      <c r="M235" s="773"/>
      <c r="N235" s="773"/>
      <c r="O235" s="773"/>
      <c r="P235" s="773"/>
      <c r="Q235" s="773"/>
      <c r="R235" s="773"/>
      <c r="S235" s="773"/>
      <c r="T235" s="773"/>
      <c r="U235" s="773"/>
      <c r="V235" s="773"/>
      <c r="W235" s="773"/>
      <c r="X235" s="773"/>
      <c r="Y235" s="773"/>
      <c r="Z235" s="773"/>
      <c r="AA235" s="773"/>
      <c r="AB235" s="773"/>
      <c r="AC235" s="773"/>
      <c r="AD235" s="773"/>
      <c r="AE235" s="773"/>
      <c r="AF235" s="773"/>
      <c r="AG235" s="180">
        <v>1663</v>
      </c>
      <c r="AH235" s="690">
        <f>+Balance!H37</f>
        <v>8362084</v>
      </c>
      <c r="AI235" s="691"/>
      <c r="AJ235" s="691"/>
      <c r="AK235" s="691"/>
      <c r="AL235" s="692"/>
      <c r="AM235" s="165" t="s">
        <v>284</v>
      </c>
      <c r="AN235" s="148"/>
    </row>
    <row r="236" spans="2:40" ht="15" customHeight="1" x14ac:dyDescent="0.45">
      <c r="B236" s="772" t="s">
        <v>880</v>
      </c>
      <c r="C236" s="773"/>
      <c r="D236" s="773"/>
      <c r="E236" s="773"/>
      <c r="F236" s="773"/>
      <c r="G236" s="773"/>
      <c r="H236" s="773"/>
      <c r="I236" s="773"/>
      <c r="J236" s="773"/>
      <c r="K236" s="773"/>
      <c r="L236" s="773"/>
      <c r="M236" s="773"/>
      <c r="N236" s="773"/>
      <c r="O236" s="773"/>
      <c r="P236" s="773"/>
      <c r="Q236" s="773"/>
      <c r="R236" s="773"/>
      <c r="S236" s="773"/>
      <c r="T236" s="773"/>
      <c r="U236" s="773"/>
      <c r="V236" s="773"/>
      <c r="W236" s="773"/>
      <c r="X236" s="773"/>
      <c r="Y236" s="773"/>
      <c r="Z236" s="773"/>
      <c r="AA236" s="773"/>
      <c r="AB236" s="773"/>
      <c r="AC236" s="773"/>
      <c r="AD236" s="773"/>
      <c r="AE236" s="773"/>
      <c r="AF236" s="773"/>
      <c r="AG236" s="180">
        <v>1664</v>
      </c>
      <c r="AH236" s="690"/>
      <c r="AI236" s="691"/>
      <c r="AJ236" s="691"/>
      <c r="AK236" s="691"/>
      <c r="AL236" s="692"/>
      <c r="AM236" s="165" t="s">
        <v>284</v>
      </c>
      <c r="AN236" s="148"/>
    </row>
    <row r="237" spans="2:40" ht="15" customHeight="1" x14ac:dyDescent="0.45">
      <c r="B237" s="772" t="s">
        <v>881</v>
      </c>
      <c r="C237" s="773"/>
      <c r="D237" s="773"/>
      <c r="E237" s="773"/>
      <c r="F237" s="773"/>
      <c r="G237" s="773"/>
      <c r="H237" s="773"/>
      <c r="I237" s="773"/>
      <c r="J237" s="773"/>
      <c r="K237" s="773"/>
      <c r="L237" s="773"/>
      <c r="M237" s="773"/>
      <c r="N237" s="773"/>
      <c r="O237" s="773"/>
      <c r="P237" s="773"/>
      <c r="Q237" s="773"/>
      <c r="R237" s="773"/>
      <c r="S237" s="773"/>
      <c r="T237" s="773"/>
      <c r="U237" s="773"/>
      <c r="V237" s="773"/>
      <c r="W237" s="773"/>
      <c r="X237" s="773"/>
      <c r="Y237" s="773"/>
      <c r="Z237" s="773"/>
      <c r="AA237" s="773"/>
      <c r="AB237" s="773"/>
      <c r="AC237" s="773"/>
      <c r="AD237" s="773"/>
      <c r="AE237" s="773"/>
      <c r="AF237" s="773"/>
      <c r="AG237" s="180">
        <v>1665</v>
      </c>
      <c r="AH237" s="690"/>
      <c r="AI237" s="691"/>
      <c r="AJ237" s="691"/>
      <c r="AK237" s="691"/>
      <c r="AL237" s="692"/>
      <c r="AM237" s="165" t="s">
        <v>284</v>
      </c>
      <c r="AN237" s="148"/>
    </row>
    <row r="238" spans="2:40" ht="15" customHeight="1" x14ac:dyDescent="0.45">
      <c r="B238" s="772" t="s">
        <v>882</v>
      </c>
      <c r="C238" s="773"/>
      <c r="D238" s="773"/>
      <c r="E238" s="773"/>
      <c r="F238" s="773"/>
      <c r="G238" s="773"/>
      <c r="H238" s="773"/>
      <c r="I238" s="773"/>
      <c r="J238" s="773"/>
      <c r="K238" s="773"/>
      <c r="L238" s="773"/>
      <c r="M238" s="773"/>
      <c r="N238" s="773"/>
      <c r="O238" s="773"/>
      <c r="P238" s="773"/>
      <c r="Q238" s="773"/>
      <c r="R238" s="773"/>
      <c r="S238" s="773"/>
      <c r="T238" s="773"/>
      <c r="U238" s="773"/>
      <c r="V238" s="773"/>
      <c r="W238" s="773"/>
      <c r="X238" s="773"/>
      <c r="Y238" s="773"/>
      <c r="Z238" s="773"/>
      <c r="AA238" s="773"/>
      <c r="AB238" s="773"/>
      <c r="AC238" s="773"/>
      <c r="AD238" s="773"/>
      <c r="AE238" s="773"/>
      <c r="AF238" s="773"/>
      <c r="AG238" s="180">
        <v>1666</v>
      </c>
      <c r="AH238" s="690"/>
      <c r="AI238" s="691"/>
      <c r="AJ238" s="691"/>
      <c r="AK238" s="691"/>
      <c r="AL238" s="692"/>
      <c r="AM238" s="165" t="s">
        <v>284</v>
      </c>
      <c r="AN238" s="148"/>
    </row>
    <row r="239" spans="2:40" ht="15" customHeight="1" x14ac:dyDescent="0.45">
      <c r="B239" s="772" t="s">
        <v>883</v>
      </c>
      <c r="C239" s="773"/>
      <c r="D239" s="773"/>
      <c r="E239" s="773"/>
      <c r="F239" s="773"/>
      <c r="G239" s="773"/>
      <c r="H239" s="773"/>
      <c r="I239" s="773"/>
      <c r="J239" s="773"/>
      <c r="K239" s="773"/>
      <c r="L239" s="773"/>
      <c r="M239" s="773"/>
      <c r="N239" s="773"/>
      <c r="O239" s="773"/>
      <c r="P239" s="773"/>
      <c r="Q239" s="773"/>
      <c r="R239" s="773"/>
      <c r="S239" s="773"/>
      <c r="T239" s="773"/>
      <c r="U239" s="773"/>
      <c r="V239" s="773"/>
      <c r="W239" s="773"/>
      <c r="X239" s="773"/>
      <c r="Y239" s="773"/>
      <c r="Z239" s="773"/>
      <c r="AA239" s="773"/>
      <c r="AB239" s="773"/>
      <c r="AC239" s="773"/>
      <c r="AD239" s="773"/>
      <c r="AE239" s="773"/>
      <c r="AF239" s="773"/>
      <c r="AG239" s="180">
        <v>1667</v>
      </c>
      <c r="AH239" s="690"/>
      <c r="AI239" s="691"/>
      <c r="AJ239" s="691"/>
      <c r="AK239" s="691"/>
      <c r="AL239" s="692"/>
      <c r="AM239" s="165" t="s">
        <v>284</v>
      </c>
      <c r="AN239" s="148"/>
    </row>
    <row r="240" spans="2:40" ht="15" customHeight="1" x14ac:dyDescent="0.45">
      <c r="B240" s="772" t="s">
        <v>884</v>
      </c>
      <c r="C240" s="773"/>
      <c r="D240" s="773"/>
      <c r="E240" s="773"/>
      <c r="F240" s="773"/>
      <c r="G240" s="773"/>
      <c r="H240" s="773"/>
      <c r="I240" s="773"/>
      <c r="J240" s="773"/>
      <c r="K240" s="773"/>
      <c r="L240" s="773"/>
      <c r="M240" s="773"/>
      <c r="N240" s="773"/>
      <c r="O240" s="773"/>
      <c r="P240" s="773"/>
      <c r="Q240" s="773"/>
      <c r="R240" s="773"/>
      <c r="S240" s="773"/>
      <c r="T240" s="773"/>
      <c r="U240" s="773"/>
      <c r="V240" s="773"/>
      <c r="W240" s="773"/>
      <c r="X240" s="773"/>
      <c r="Y240" s="773"/>
      <c r="Z240" s="773"/>
      <c r="AA240" s="773"/>
      <c r="AB240" s="773"/>
      <c r="AC240" s="773"/>
      <c r="AD240" s="773"/>
      <c r="AE240" s="773"/>
      <c r="AF240" s="773"/>
      <c r="AG240" s="180">
        <v>1668</v>
      </c>
      <c r="AH240" s="690"/>
      <c r="AI240" s="691"/>
      <c r="AJ240" s="691"/>
      <c r="AK240" s="691"/>
      <c r="AL240" s="692"/>
      <c r="AM240" s="165" t="s">
        <v>284</v>
      </c>
      <c r="AN240" s="148"/>
    </row>
    <row r="241" spans="2:40" ht="15" customHeight="1" x14ac:dyDescent="0.45">
      <c r="B241" s="772" t="s">
        <v>885</v>
      </c>
      <c r="C241" s="773"/>
      <c r="D241" s="773"/>
      <c r="E241" s="773"/>
      <c r="F241" s="773"/>
      <c r="G241" s="773"/>
      <c r="H241" s="773"/>
      <c r="I241" s="773"/>
      <c r="J241" s="773"/>
      <c r="K241" s="773"/>
      <c r="L241" s="773"/>
      <c r="M241" s="773"/>
      <c r="N241" s="773"/>
      <c r="O241" s="773"/>
      <c r="P241" s="773"/>
      <c r="Q241" s="773"/>
      <c r="R241" s="773"/>
      <c r="S241" s="773"/>
      <c r="T241" s="773"/>
      <c r="U241" s="773"/>
      <c r="V241" s="773"/>
      <c r="W241" s="773"/>
      <c r="X241" s="773"/>
      <c r="Y241" s="773"/>
      <c r="Z241" s="773"/>
      <c r="AA241" s="773"/>
      <c r="AB241" s="773"/>
      <c r="AC241" s="773"/>
      <c r="AD241" s="773"/>
      <c r="AE241" s="773"/>
      <c r="AF241" s="773"/>
      <c r="AG241" s="180">
        <v>1141</v>
      </c>
      <c r="AH241" s="690"/>
      <c r="AI241" s="691"/>
      <c r="AJ241" s="691"/>
      <c r="AK241" s="691"/>
      <c r="AL241" s="692"/>
      <c r="AM241" s="165" t="s">
        <v>284</v>
      </c>
      <c r="AN241" s="148"/>
    </row>
    <row r="242" spans="2:40" ht="15" customHeight="1" x14ac:dyDescent="0.45">
      <c r="B242" s="772" t="s">
        <v>886</v>
      </c>
      <c r="C242" s="773"/>
      <c r="D242" s="773"/>
      <c r="E242" s="773"/>
      <c r="F242" s="773"/>
      <c r="G242" s="773"/>
      <c r="H242" s="773"/>
      <c r="I242" s="773"/>
      <c r="J242" s="773"/>
      <c r="K242" s="773"/>
      <c r="L242" s="773"/>
      <c r="M242" s="773"/>
      <c r="N242" s="773"/>
      <c r="O242" s="773"/>
      <c r="P242" s="773"/>
      <c r="Q242" s="773"/>
      <c r="R242" s="773"/>
      <c r="S242" s="773"/>
      <c r="T242" s="773"/>
      <c r="U242" s="773"/>
      <c r="V242" s="773"/>
      <c r="W242" s="773"/>
      <c r="X242" s="773"/>
      <c r="Y242" s="773"/>
      <c r="Z242" s="773"/>
      <c r="AA242" s="773"/>
      <c r="AB242" s="773"/>
      <c r="AC242" s="773"/>
      <c r="AD242" s="773"/>
      <c r="AE242" s="773"/>
      <c r="AF242" s="773"/>
      <c r="AG242" s="180">
        <v>1142</v>
      </c>
      <c r="AH242" s="690"/>
      <c r="AI242" s="691"/>
      <c r="AJ242" s="691"/>
      <c r="AK242" s="691"/>
      <c r="AL242" s="692"/>
      <c r="AM242" s="165" t="s">
        <v>284</v>
      </c>
      <c r="AN242" s="148"/>
    </row>
    <row r="243" spans="2:40" ht="15" customHeight="1" x14ac:dyDescent="0.45">
      <c r="B243" s="772" t="s">
        <v>887</v>
      </c>
      <c r="C243" s="773"/>
      <c r="D243" s="773"/>
      <c r="E243" s="773"/>
      <c r="F243" s="773"/>
      <c r="G243" s="773"/>
      <c r="H243" s="773"/>
      <c r="I243" s="773"/>
      <c r="J243" s="773"/>
      <c r="K243" s="773"/>
      <c r="L243" s="773"/>
      <c r="M243" s="773"/>
      <c r="N243" s="773"/>
      <c r="O243" s="773"/>
      <c r="P243" s="773"/>
      <c r="Q243" s="773"/>
      <c r="R243" s="773"/>
      <c r="S243" s="773"/>
      <c r="T243" s="773"/>
      <c r="U243" s="773"/>
      <c r="V243" s="773"/>
      <c r="W243" s="773"/>
      <c r="X243" s="773"/>
      <c r="Y243" s="773"/>
      <c r="Z243" s="773"/>
      <c r="AA243" s="773"/>
      <c r="AB243" s="773"/>
      <c r="AC243" s="773"/>
      <c r="AD243" s="773"/>
      <c r="AE243" s="773"/>
      <c r="AF243" s="773"/>
      <c r="AG243" s="180">
        <v>1669</v>
      </c>
      <c r="AH243" s="690"/>
      <c r="AI243" s="691"/>
      <c r="AJ243" s="691"/>
      <c r="AK243" s="691"/>
      <c r="AL243" s="692"/>
      <c r="AM243" s="165" t="s">
        <v>284</v>
      </c>
      <c r="AN243" s="148"/>
    </row>
    <row r="244" spans="2:40" ht="15" customHeight="1" x14ac:dyDescent="0.45">
      <c r="B244" s="772" t="s">
        <v>888</v>
      </c>
      <c r="C244" s="773"/>
      <c r="D244" s="773"/>
      <c r="E244" s="773"/>
      <c r="F244" s="773"/>
      <c r="G244" s="773"/>
      <c r="H244" s="773"/>
      <c r="I244" s="773"/>
      <c r="J244" s="773"/>
      <c r="K244" s="773"/>
      <c r="L244" s="773"/>
      <c r="M244" s="773"/>
      <c r="N244" s="773"/>
      <c r="O244" s="773"/>
      <c r="P244" s="773"/>
      <c r="Q244" s="773"/>
      <c r="R244" s="773"/>
      <c r="S244" s="773"/>
      <c r="T244" s="773"/>
      <c r="U244" s="773"/>
      <c r="V244" s="773"/>
      <c r="W244" s="773"/>
      <c r="X244" s="773"/>
      <c r="Y244" s="773"/>
      <c r="Z244" s="773"/>
      <c r="AA244" s="773"/>
      <c r="AB244" s="773"/>
      <c r="AC244" s="773"/>
      <c r="AD244" s="773"/>
      <c r="AE244" s="773"/>
      <c r="AF244" s="773"/>
      <c r="AG244" s="180">
        <v>1670</v>
      </c>
      <c r="AH244" s="690">
        <f>+Balance!H41-Balance!I42</f>
        <v>16344165</v>
      </c>
      <c r="AI244" s="691"/>
      <c r="AJ244" s="691"/>
      <c r="AK244" s="691"/>
      <c r="AL244" s="692"/>
      <c r="AM244" s="165" t="s">
        <v>284</v>
      </c>
      <c r="AN244" s="148"/>
    </row>
    <row r="245" spans="2:40" ht="15" customHeight="1" x14ac:dyDescent="0.45">
      <c r="B245" s="772" t="s">
        <v>889</v>
      </c>
      <c r="C245" s="773"/>
      <c r="D245" s="773"/>
      <c r="E245" s="773"/>
      <c r="F245" s="773"/>
      <c r="G245" s="773"/>
      <c r="H245" s="773"/>
      <c r="I245" s="773"/>
      <c r="J245" s="773"/>
      <c r="K245" s="773"/>
      <c r="L245" s="773"/>
      <c r="M245" s="773"/>
      <c r="N245" s="773"/>
      <c r="O245" s="773"/>
      <c r="P245" s="773"/>
      <c r="Q245" s="773"/>
      <c r="R245" s="773"/>
      <c r="S245" s="773"/>
      <c r="T245" s="773"/>
      <c r="U245" s="773"/>
      <c r="V245" s="773"/>
      <c r="W245" s="773"/>
      <c r="X245" s="773"/>
      <c r="Y245" s="773"/>
      <c r="Z245" s="773"/>
      <c r="AA245" s="773"/>
      <c r="AB245" s="773"/>
      <c r="AC245" s="773"/>
      <c r="AD245" s="773"/>
      <c r="AE245" s="773"/>
      <c r="AF245" s="773"/>
      <c r="AG245" s="180">
        <v>1671</v>
      </c>
      <c r="AH245" s="690">
        <f>+Balance!H34+Balance!H35+Balance!H36+Balance!H38+Balance!H39+Balance!H40</f>
        <v>65816928</v>
      </c>
      <c r="AI245" s="691"/>
      <c r="AJ245" s="691"/>
      <c r="AK245" s="691"/>
      <c r="AL245" s="692"/>
      <c r="AM245" s="165" t="s">
        <v>284</v>
      </c>
      <c r="AN245" s="148"/>
    </row>
    <row r="246" spans="2:40" ht="15" customHeight="1" x14ac:dyDescent="0.45">
      <c r="B246" s="774" t="s">
        <v>890</v>
      </c>
      <c r="C246" s="775"/>
      <c r="D246" s="775"/>
      <c r="E246" s="775"/>
      <c r="F246" s="775"/>
      <c r="G246" s="775"/>
      <c r="H246" s="775"/>
      <c r="I246" s="775"/>
      <c r="J246" s="775"/>
      <c r="K246" s="775"/>
      <c r="L246" s="775"/>
      <c r="M246" s="775"/>
      <c r="N246" s="775"/>
      <c r="O246" s="775"/>
      <c r="P246" s="775"/>
      <c r="Q246" s="775"/>
      <c r="R246" s="775"/>
      <c r="S246" s="775"/>
      <c r="T246" s="775"/>
      <c r="U246" s="775"/>
      <c r="V246" s="775"/>
      <c r="W246" s="775"/>
      <c r="X246" s="775"/>
      <c r="Y246" s="775"/>
      <c r="Z246" s="775"/>
      <c r="AA246" s="775"/>
      <c r="AB246" s="775"/>
      <c r="AC246" s="775"/>
      <c r="AD246" s="775"/>
      <c r="AE246" s="775"/>
      <c r="AF246" s="775"/>
      <c r="AG246" s="180">
        <v>1672</v>
      </c>
      <c r="AH246" s="776">
        <f>+AH228+AH231-AH232-AH235-AH244-AH245</f>
        <v>55076823</v>
      </c>
      <c r="AI246" s="777"/>
      <c r="AJ246" s="777"/>
      <c r="AK246" s="777"/>
      <c r="AL246" s="777"/>
      <c r="AM246" s="165" t="s">
        <v>675</v>
      </c>
      <c r="AN246" s="148"/>
    </row>
    <row r="247" spans="2:40" ht="15" customHeight="1" x14ac:dyDescent="0.45">
      <c r="B247" s="769" t="s">
        <v>891</v>
      </c>
      <c r="C247" s="770"/>
      <c r="D247" s="770"/>
      <c r="E247" s="770"/>
      <c r="F247" s="770"/>
      <c r="G247" s="770"/>
      <c r="H247" s="770"/>
      <c r="I247" s="770"/>
      <c r="J247" s="770"/>
      <c r="K247" s="770"/>
      <c r="L247" s="770"/>
      <c r="M247" s="770"/>
      <c r="N247" s="770"/>
      <c r="O247" s="770"/>
      <c r="P247" s="770"/>
      <c r="Q247" s="770"/>
      <c r="R247" s="770"/>
      <c r="S247" s="770"/>
      <c r="T247" s="770"/>
      <c r="U247" s="770"/>
      <c r="V247" s="770"/>
      <c r="W247" s="770"/>
      <c r="X247" s="770"/>
      <c r="Y247" s="770"/>
      <c r="Z247" s="770"/>
      <c r="AA247" s="770"/>
      <c r="AB247" s="770"/>
      <c r="AC247" s="770"/>
      <c r="AD247" s="770"/>
      <c r="AE247" s="770"/>
      <c r="AF247" s="770"/>
      <c r="AG247" s="770"/>
      <c r="AH247" s="770"/>
      <c r="AI247" s="770"/>
      <c r="AJ247" s="770"/>
      <c r="AK247" s="770"/>
      <c r="AL247" s="770"/>
      <c r="AM247" s="771"/>
      <c r="AN247" s="148"/>
    </row>
    <row r="248" spans="2:40" ht="15" customHeight="1" x14ac:dyDescent="0.45">
      <c r="B248" s="584" t="s">
        <v>892</v>
      </c>
      <c r="C248" s="585"/>
      <c r="D248" s="585"/>
      <c r="E248" s="585"/>
      <c r="F248" s="585"/>
      <c r="G248" s="585"/>
      <c r="H248" s="585"/>
      <c r="I248" s="585"/>
      <c r="J248" s="585"/>
      <c r="K248" s="585"/>
      <c r="L248" s="585"/>
      <c r="M248" s="585"/>
      <c r="N248" s="585"/>
      <c r="O248" s="585"/>
      <c r="P248" s="585"/>
      <c r="Q248" s="585"/>
      <c r="R248" s="585"/>
      <c r="S248" s="585"/>
      <c r="T248" s="585"/>
      <c r="U248" s="585"/>
      <c r="V248" s="585"/>
      <c r="W248" s="585"/>
      <c r="X248" s="585"/>
      <c r="Y248" s="585"/>
      <c r="Z248" s="585"/>
      <c r="AA248" s="585"/>
      <c r="AB248" s="585"/>
      <c r="AC248" s="585"/>
      <c r="AD248" s="585"/>
      <c r="AE248" s="585"/>
      <c r="AF248" s="585"/>
      <c r="AG248" s="179">
        <v>1673</v>
      </c>
      <c r="AH248" s="750">
        <f>-RLI!B20</f>
        <v>9400000</v>
      </c>
      <c r="AI248" s="751"/>
      <c r="AJ248" s="751"/>
      <c r="AK248" s="751"/>
      <c r="AL248" s="752"/>
      <c r="AM248" s="165" t="s">
        <v>284</v>
      </c>
      <c r="AN248" s="148"/>
    </row>
    <row r="249" spans="2:40" ht="15" customHeight="1" x14ac:dyDescent="0.45">
      <c r="B249" s="618" t="s">
        <v>893</v>
      </c>
      <c r="C249" s="619"/>
      <c r="D249" s="619"/>
      <c r="E249" s="619"/>
      <c r="F249" s="619"/>
      <c r="G249" s="619"/>
      <c r="H249" s="619"/>
      <c r="I249" s="619"/>
      <c r="J249" s="619"/>
      <c r="K249" s="619"/>
      <c r="L249" s="619"/>
      <c r="M249" s="619"/>
      <c r="N249" s="619"/>
      <c r="O249" s="619"/>
      <c r="P249" s="619"/>
      <c r="Q249" s="619"/>
      <c r="R249" s="619"/>
      <c r="S249" s="619"/>
      <c r="T249" s="619"/>
      <c r="U249" s="619"/>
      <c r="V249" s="619"/>
      <c r="W249" s="619"/>
      <c r="X249" s="619"/>
      <c r="Y249" s="619"/>
      <c r="Z249" s="619"/>
      <c r="AA249" s="619"/>
      <c r="AB249" s="619"/>
      <c r="AC249" s="619"/>
      <c r="AD249" s="619"/>
      <c r="AE249" s="619"/>
      <c r="AF249" s="619"/>
      <c r="AG249" s="168">
        <v>1674</v>
      </c>
      <c r="AH249" s="757">
        <f>+RLI!B10+RLI!B11+RLI!B16</f>
        <v>9787562.5</v>
      </c>
      <c r="AI249" s="758"/>
      <c r="AJ249" s="758"/>
      <c r="AK249" s="758"/>
      <c r="AL249" s="759"/>
      <c r="AM249" s="165" t="s">
        <v>670</v>
      </c>
      <c r="AN249" s="148"/>
    </row>
    <row r="250" spans="2:40" ht="15" customHeight="1" x14ac:dyDescent="0.45">
      <c r="B250" s="618" t="s">
        <v>894</v>
      </c>
      <c r="C250" s="619"/>
      <c r="D250" s="619"/>
      <c r="E250" s="619"/>
      <c r="F250" s="619"/>
      <c r="G250" s="619"/>
      <c r="H250" s="619"/>
      <c r="I250" s="619"/>
      <c r="J250" s="619"/>
      <c r="K250" s="619"/>
      <c r="L250" s="619"/>
      <c r="M250" s="619"/>
      <c r="N250" s="619"/>
      <c r="O250" s="619"/>
      <c r="P250" s="619"/>
      <c r="Q250" s="619"/>
      <c r="R250" s="619"/>
      <c r="S250" s="619"/>
      <c r="T250" s="619"/>
      <c r="U250" s="619"/>
      <c r="V250" s="619"/>
      <c r="W250" s="619"/>
      <c r="X250" s="619"/>
      <c r="Y250" s="619"/>
      <c r="Z250" s="619"/>
      <c r="AA250" s="619"/>
      <c r="AB250" s="619"/>
      <c r="AC250" s="619"/>
      <c r="AD250" s="619"/>
      <c r="AE250" s="619"/>
      <c r="AF250" s="619"/>
      <c r="AG250" s="168">
        <v>1144</v>
      </c>
      <c r="AH250" s="757">
        <f>+RLI!B12</f>
        <v>20363.099999999999</v>
      </c>
      <c r="AI250" s="758"/>
      <c r="AJ250" s="758"/>
      <c r="AK250" s="758"/>
      <c r="AL250" s="759"/>
      <c r="AM250" s="165" t="s">
        <v>670</v>
      </c>
      <c r="AN250" s="148"/>
    </row>
    <row r="251" spans="2:40" ht="15" customHeight="1" x14ac:dyDescent="0.45">
      <c r="B251" s="618" t="s">
        <v>879</v>
      </c>
      <c r="C251" s="619"/>
      <c r="D251" s="619"/>
      <c r="E251" s="619"/>
      <c r="F251" s="619"/>
      <c r="G251" s="619"/>
      <c r="H251" s="619"/>
      <c r="I251" s="619"/>
      <c r="J251" s="619"/>
      <c r="K251" s="619"/>
      <c r="L251" s="619"/>
      <c r="M251" s="619"/>
      <c r="N251" s="619"/>
      <c r="O251" s="619"/>
      <c r="P251" s="619"/>
      <c r="Q251" s="619"/>
      <c r="R251" s="619"/>
      <c r="S251" s="619"/>
      <c r="T251" s="619"/>
      <c r="U251" s="619"/>
      <c r="V251" s="619"/>
      <c r="W251" s="619"/>
      <c r="X251" s="619"/>
      <c r="Y251" s="619"/>
      <c r="Z251" s="619"/>
      <c r="AA251" s="619"/>
      <c r="AB251" s="619"/>
      <c r="AC251" s="619"/>
      <c r="AD251" s="619"/>
      <c r="AE251" s="619"/>
      <c r="AF251" s="619"/>
      <c r="AG251" s="168">
        <v>1675</v>
      </c>
      <c r="AH251" s="757">
        <f>+AH235</f>
        <v>8362084</v>
      </c>
      <c r="AI251" s="758"/>
      <c r="AJ251" s="758"/>
      <c r="AK251" s="758"/>
      <c r="AL251" s="759"/>
      <c r="AM251" s="165" t="s">
        <v>670</v>
      </c>
      <c r="AN251" s="148"/>
    </row>
    <row r="252" spans="2:40" ht="15" customHeight="1" x14ac:dyDescent="0.45">
      <c r="B252" s="618" t="s">
        <v>895</v>
      </c>
      <c r="C252" s="619"/>
      <c r="D252" s="619"/>
      <c r="E252" s="619"/>
      <c r="F252" s="619"/>
      <c r="G252" s="619"/>
      <c r="H252" s="619"/>
      <c r="I252" s="619"/>
      <c r="J252" s="619"/>
      <c r="K252" s="619"/>
      <c r="L252" s="619"/>
      <c r="M252" s="619"/>
      <c r="N252" s="619"/>
      <c r="O252" s="619"/>
      <c r="P252" s="619"/>
      <c r="Q252" s="619"/>
      <c r="R252" s="619"/>
      <c r="S252" s="619"/>
      <c r="T252" s="619"/>
      <c r="U252" s="619"/>
      <c r="V252" s="619"/>
      <c r="W252" s="619"/>
      <c r="X252" s="619"/>
      <c r="Y252" s="619"/>
      <c r="Z252" s="619"/>
      <c r="AA252" s="619"/>
      <c r="AB252" s="619"/>
      <c r="AC252" s="619"/>
      <c r="AD252" s="619"/>
      <c r="AE252" s="619"/>
      <c r="AF252" s="619"/>
      <c r="AG252" s="168">
        <v>1175</v>
      </c>
      <c r="AH252" s="766"/>
      <c r="AI252" s="767"/>
      <c r="AJ252" s="767"/>
      <c r="AK252" s="767"/>
      <c r="AL252" s="768"/>
      <c r="AM252" s="165" t="s">
        <v>670</v>
      </c>
      <c r="AN252" s="148"/>
    </row>
    <row r="253" spans="2:40" ht="15" customHeight="1" x14ac:dyDescent="0.45">
      <c r="B253" s="618" t="s">
        <v>896</v>
      </c>
      <c r="C253" s="619"/>
      <c r="D253" s="619"/>
      <c r="E253" s="619"/>
      <c r="F253" s="619"/>
      <c r="G253" s="619"/>
      <c r="H253" s="619"/>
      <c r="I253" s="619"/>
      <c r="J253" s="619"/>
      <c r="K253" s="619"/>
      <c r="L253" s="619"/>
      <c r="M253" s="619"/>
      <c r="N253" s="619"/>
      <c r="O253" s="619"/>
      <c r="P253" s="619"/>
      <c r="Q253" s="619"/>
      <c r="R253" s="619"/>
      <c r="S253" s="619"/>
      <c r="T253" s="619"/>
      <c r="U253" s="619"/>
      <c r="V253" s="619"/>
      <c r="W253" s="619"/>
      <c r="X253" s="619"/>
      <c r="Y253" s="619"/>
      <c r="Z253" s="619"/>
      <c r="AA253" s="619"/>
      <c r="AB253" s="619"/>
      <c r="AC253" s="619"/>
      <c r="AD253" s="619"/>
      <c r="AE253" s="619"/>
      <c r="AF253" s="619"/>
      <c r="AG253" s="180">
        <v>1676</v>
      </c>
      <c r="AH253" s="766"/>
      <c r="AI253" s="767"/>
      <c r="AJ253" s="767"/>
      <c r="AK253" s="767"/>
      <c r="AL253" s="768"/>
      <c r="AM253" s="165" t="s">
        <v>670</v>
      </c>
      <c r="AN253" s="148"/>
    </row>
    <row r="254" spans="2:40" ht="15" customHeight="1" x14ac:dyDescent="0.45">
      <c r="B254" s="618" t="s">
        <v>897</v>
      </c>
      <c r="C254" s="619"/>
      <c r="D254" s="619"/>
      <c r="E254" s="619"/>
      <c r="F254" s="619"/>
      <c r="G254" s="619"/>
      <c r="H254" s="619"/>
      <c r="I254" s="619"/>
      <c r="J254" s="619"/>
      <c r="K254" s="619"/>
      <c r="L254" s="619"/>
      <c r="M254" s="619"/>
      <c r="N254" s="619"/>
      <c r="O254" s="619"/>
      <c r="P254" s="619"/>
      <c r="Q254" s="619"/>
      <c r="R254" s="619"/>
      <c r="S254" s="619"/>
      <c r="T254" s="619"/>
      <c r="U254" s="619"/>
      <c r="V254" s="619"/>
      <c r="W254" s="619"/>
      <c r="X254" s="619"/>
      <c r="Y254" s="619"/>
      <c r="Z254" s="619"/>
      <c r="AA254" s="619"/>
      <c r="AB254" s="619"/>
      <c r="AC254" s="619"/>
      <c r="AD254" s="619"/>
      <c r="AE254" s="619"/>
      <c r="AF254" s="619"/>
      <c r="AG254" s="193">
        <v>1677</v>
      </c>
      <c r="AH254" s="758"/>
      <c r="AI254" s="758"/>
      <c r="AJ254" s="758"/>
      <c r="AK254" s="758"/>
      <c r="AL254" s="759"/>
      <c r="AM254" s="165" t="s">
        <v>670</v>
      </c>
      <c r="AN254" s="148"/>
    </row>
    <row r="255" spans="2:40" ht="15" customHeight="1" x14ac:dyDescent="0.45">
      <c r="B255" s="618" t="s">
        <v>898</v>
      </c>
      <c r="C255" s="619"/>
      <c r="D255" s="619"/>
      <c r="E255" s="619"/>
      <c r="F255" s="619"/>
      <c r="G255" s="619"/>
      <c r="H255" s="619"/>
      <c r="I255" s="619"/>
      <c r="J255" s="619"/>
      <c r="K255" s="619"/>
      <c r="L255" s="619"/>
      <c r="M255" s="619"/>
      <c r="N255" s="619"/>
      <c r="O255" s="619"/>
      <c r="P255" s="619"/>
      <c r="Q255" s="619"/>
      <c r="R255" s="619"/>
      <c r="S255" s="619"/>
      <c r="T255" s="619"/>
      <c r="U255" s="619"/>
      <c r="V255" s="619"/>
      <c r="W255" s="619"/>
      <c r="X255" s="619"/>
      <c r="Y255" s="619"/>
      <c r="Z255" s="619"/>
      <c r="AA255" s="619"/>
      <c r="AB255" s="619"/>
      <c r="AC255" s="619"/>
      <c r="AD255" s="619"/>
      <c r="AE255" s="619"/>
      <c r="AF255" s="619"/>
      <c r="AG255" s="168">
        <v>1678</v>
      </c>
      <c r="AH255" s="757">
        <f>+RLI!B7+RLI!B8+RLI!B13+RLI!B14+RLI!B15</f>
        <v>44837414</v>
      </c>
      <c r="AI255" s="758"/>
      <c r="AJ255" s="758"/>
      <c r="AK255" s="758"/>
      <c r="AL255" s="759"/>
      <c r="AM255" s="165" t="s">
        <v>670</v>
      </c>
      <c r="AN255" s="148"/>
    </row>
    <row r="256" spans="2:40" ht="15" customHeight="1" x14ac:dyDescent="0.45">
      <c r="B256" s="618" t="s">
        <v>899</v>
      </c>
      <c r="C256" s="619"/>
      <c r="D256" s="619"/>
      <c r="E256" s="619"/>
      <c r="F256" s="619"/>
      <c r="G256" s="619"/>
      <c r="H256" s="619"/>
      <c r="I256" s="619"/>
      <c r="J256" s="619"/>
      <c r="K256" s="619"/>
      <c r="L256" s="619"/>
      <c r="M256" s="619"/>
      <c r="N256" s="619"/>
      <c r="O256" s="619"/>
      <c r="P256" s="619"/>
      <c r="Q256" s="619"/>
      <c r="R256" s="619"/>
      <c r="S256" s="619"/>
      <c r="T256" s="619"/>
      <c r="U256" s="619"/>
      <c r="V256" s="619"/>
      <c r="W256" s="619"/>
      <c r="X256" s="619"/>
      <c r="Y256" s="619"/>
      <c r="Z256" s="619"/>
      <c r="AA256" s="619"/>
      <c r="AB256" s="619"/>
      <c r="AC256" s="619"/>
      <c r="AD256" s="619"/>
      <c r="AE256" s="619"/>
      <c r="AF256" s="619"/>
      <c r="AG256" s="168">
        <v>1150</v>
      </c>
      <c r="AH256" s="757"/>
      <c r="AI256" s="758"/>
      <c r="AJ256" s="758"/>
      <c r="AK256" s="758"/>
      <c r="AL256" s="759"/>
      <c r="AM256" s="165" t="s">
        <v>670</v>
      </c>
      <c r="AN256" s="148"/>
    </row>
    <row r="257" spans="2:40" ht="15" customHeight="1" x14ac:dyDescent="0.45">
      <c r="B257" s="618" t="s">
        <v>900</v>
      </c>
      <c r="C257" s="619"/>
      <c r="D257" s="619"/>
      <c r="E257" s="619"/>
      <c r="F257" s="619"/>
      <c r="G257" s="619"/>
      <c r="H257" s="619"/>
      <c r="I257" s="619"/>
      <c r="J257" s="619"/>
      <c r="K257" s="619"/>
      <c r="L257" s="619"/>
      <c r="M257" s="619"/>
      <c r="N257" s="619"/>
      <c r="O257" s="619"/>
      <c r="P257" s="619"/>
      <c r="Q257" s="619"/>
      <c r="R257" s="619"/>
      <c r="S257" s="619"/>
      <c r="T257" s="619"/>
      <c r="U257" s="619"/>
      <c r="V257" s="619"/>
      <c r="W257" s="619"/>
      <c r="X257" s="619"/>
      <c r="Y257" s="619"/>
      <c r="Z257" s="619"/>
      <c r="AA257" s="619"/>
      <c r="AB257" s="619"/>
      <c r="AC257" s="619"/>
      <c r="AD257" s="619"/>
      <c r="AE257" s="619"/>
      <c r="AF257" s="619"/>
      <c r="AG257" s="194">
        <v>1147</v>
      </c>
      <c r="AH257" s="758"/>
      <c r="AI257" s="758"/>
      <c r="AJ257" s="758"/>
      <c r="AK257" s="758"/>
      <c r="AL257" s="759"/>
      <c r="AM257" s="165" t="s">
        <v>670</v>
      </c>
      <c r="AN257" s="148"/>
    </row>
    <row r="258" spans="2:40" ht="15" customHeight="1" x14ac:dyDescent="0.45">
      <c r="B258" s="618" t="s">
        <v>901</v>
      </c>
      <c r="C258" s="619"/>
      <c r="D258" s="619"/>
      <c r="E258" s="619"/>
      <c r="F258" s="619"/>
      <c r="G258" s="619"/>
      <c r="H258" s="619"/>
      <c r="I258" s="619"/>
      <c r="J258" s="619"/>
      <c r="K258" s="619"/>
      <c r="L258" s="619"/>
      <c r="M258" s="619"/>
      <c r="N258" s="619"/>
      <c r="O258" s="619"/>
      <c r="P258" s="619"/>
      <c r="Q258" s="619"/>
      <c r="R258" s="619"/>
      <c r="S258" s="619"/>
      <c r="T258" s="619"/>
      <c r="U258" s="619"/>
      <c r="V258" s="619"/>
      <c r="W258" s="619"/>
      <c r="X258" s="619"/>
      <c r="Y258" s="619"/>
      <c r="Z258" s="619"/>
      <c r="AA258" s="619"/>
      <c r="AB258" s="619"/>
      <c r="AC258" s="619"/>
      <c r="AD258" s="619"/>
      <c r="AE258" s="619"/>
      <c r="AF258" s="619"/>
      <c r="AG258" s="182">
        <v>1148</v>
      </c>
      <c r="AH258" s="757"/>
      <c r="AI258" s="758"/>
      <c r="AJ258" s="758"/>
      <c r="AK258" s="758"/>
      <c r="AL258" s="759"/>
      <c r="AM258" s="165" t="s">
        <v>670</v>
      </c>
      <c r="AN258" s="148"/>
    </row>
    <row r="259" spans="2:40" ht="15" customHeight="1" x14ac:dyDescent="0.45">
      <c r="B259" s="618" t="s">
        <v>902</v>
      </c>
      <c r="C259" s="619"/>
      <c r="D259" s="619"/>
      <c r="E259" s="619"/>
      <c r="F259" s="619"/>
      <c r="G259" s="619"/>
      <c r="H259" s="619"/>
      <c r="I259" s="619"/>
      <c r="J259" s="619"/>
      <c r="K259" s="619"/>
      <c r="L259" s="619"/>
      <c r="M259" s="619"/>
      <c r="N259" s="619"/>
      <c r="O259" s="619"/>
      <c r="P259" s="619"/>
      <c r="Q259" s="619"/>
      <c r="R259" s="619"/>
      <c r="S259" s="619"/>
      <c r="T259" s="619"/>
      <c r="U259" s="619"/>
      <c r="V259" s="619"/>
      <c r="W259" s="619"/>
      <c r="X259" s="619"/>
      <c r="Y259" s="619"/>
      <c r="Z259" s="619"/>
      <c r="AA259" s="619"/>
      <c r="AB259" s="619"/>
      <c r="AC259" s="619"/>
      <c r="AD259" s="619"/>
      <c r="AE259" s="619"/>
      <c r="AF259" s="619"/>
      <c r="AG259" s="164">
        <v>1149</v>
      </c>
      <c r="AH259" s="757"/>
      <c r="AI259" s="758"/>
      <c r="AJ259" s="758"/>
      <c r="AK259" s="758"/>
      <c r="AL259" s="759"/>
      <c r="AM259" s="165" t="s">
        <v>670</v>
      </c>
      <c r="AN259" s="148"/>
    </row>
    <row r="260" spans="2:40" ht="15" customHeight="1" x14ac:dyDescent="0.45">
      <c r="B260" s="618" t="s">
        <v>903</v>
      </c>
      <c r="C260" s="619"/>
      <c r="D260" s="619"/>
      <c r="E260" s="619"/>
      <c r="F260" s="619"/>
      <c r="G260" s="619"/>
      <c r="H260" s="619"/>
      <c r="I260" s="619"/>
      <c r="J260" s="619"/>
      <c r="K260" s="619"/>
      <c r="L260" s="619"/>
      <c r="M260" s="619"/>
      <c r="N260" s="619"/>
      <c r="O260" s="619"/>
      <c r="P260" s="619"/>
      <c r="Q260" s="619"/>
      <c r="R260" s="619"/>
      <c r="S260" s="619"/>
      <c r="T260" s="619"/>
      <c r="U260" s="619"/>
      <c r="V260" s="619"/>
      <c r="W260" s="619"/>
      <c r="X260" s="619"/>
      <c r="Y260" s="619"/>
      <c r="Z260" s="619"/>
      <c r="AA260" s="619"/>
      <c r="AB260" s="619"/>
      <c r="AC260" s="619"/>
      <c r="AD260" s="619"/>
      <c r="AE260" s="619"/>
      <c r="AF260" s="619"/>
      <c r="AG260" s="168">
        <v>1151</v>
      </c>
      <c r="AH260" s="757"/>
      <c r="AI260" s="758"/>
      <c r="AJ260" s="758"/>
      <c r="AK260" s="758"/>
      <c r="AL260" s="759"/>
      <c r="AM260" s="165" t="s">
        <v>670</v>
      </c>
      <c r="AN260" s="148"/>
    </row>
    <row r="261" spans="2:40" ht="15" customHeight="1" x14ac:dyDescent="0.45">
      <c r="B261" s="764" t="s">
        <v>904</v>
      </c>
      <c r="C261" s="765"/>
      <c r="D261" s="765"/>
      <c r="E261" s="765"/>
      <c r="F261" s="765"/>
      <c r="G261" s="765"/>
      <c r="H261" s="765"/>
      <c r="I261" s="765"/>
      <c r="J261" s="765"/>
      <c r="K261" s="765"/>
      <c r="L261" s="765"/>
      <c r="M261" s="765"/>
      <c r="N261" s="765"/>
      <c r="O261" s="765"/>
      <c r="P261" s="765"/>
      <c r="Q261" s="765"/>
      <c r="R261" s="765"/>
      <c r="S261" s="765"/>
      <c r="T261" s="765"/>
      <c r="U261" s="765"/>
      <c r="V261" s="765"/>
      <c r="W261" s="765"/>
      <c r="X261" s="765"/>
      <c r="Y261" s="765"/>
      <c r="Z261" s="765"/>
      <c r="AA261" s="765"/>
      <c r="AB261" s="765"/>
      <c r="AC261" s="765"/>
      <c r="AD261" s="765"/>
      <c r="AE261" s="765"/>
      <c r="AF261" s="765"/>
      <c r="AG261" s="186">
        <v>1991</v>
      </c>
      <c r="AH261" s="292"/>
      <c r="AI261" s="293"/>
      <c r="AJ261" s="293"/>
      <c r="AK261" s="293"/>
      <c r="AL261" s="294"/>
      <c r="AM261" s="195" t="s">
        <v>670</v>
      </c>
      <c r="AN261" s="148"/>
    </row>
    <row r="262" spans="2:40" ht="15" customHeight="1" x14ac:dyDescent="0.45">
      <c r="B262" s="573" t="s">
        <v>905</v>
      </c>
      <c r="C262" s="574"/>
      <c r="D262" s="574"/>
      <c r="E262" s="574"/>
      <c r="F262" s="574"/>
      <c r="G262" s="574"/>
      <c r="H262" s="574"/>
      <c r="I262" s="574"/>
      <c r="J262" s="574"/>
      <c r="K262" s="574"/>
      <c r="L262" s="574"/>
      <c r="M262" s="574"/>
      <c r="N262" s="574"/>
      <c r="O262" s="574"/>
      <c r="P262" s="574"/>
      <c r="Q262" s="574"/>
      <c r="R262" s="574"/>
      <c r="S262" s="574"/>
      <c r="T262" s="574"/>
      <c r="U262" s="574"/>
      <c r="V262" s="574"/>
      <c r="W262" s="574"/>
      <c r="X262" s="574"/>
      <c r="Y262" s="574"/>
      <c r="Z262" s="574"/>
      <c r="AA262" s="574"/>
      <c r="AB262" s="574"/>
      <c r="AC262" s="574"/>
      <c r="AD262" s="574"/>
      <c r="AE262" s="574"/>
      <c r="AF262" s="574"/>
      <c r="AG262" s="168">
        <v>1152</v>
      </c>
      <c r="AH262" s="690"/>
      <c r="AI262" s="691"/>
      <c r="AJ262" s="691"/>
      <c r="AK262" s="691"/>
      <c r="AL262" s="692"/>
      <c r="AM262" s="165" t="s">
        <v>284</v>
      </c>
      <c r="AN262" s="148"/>
    </row>
    <row r="263" spans="2:40" ht="15" customHeight="1" x14ac:dyDescent="0.45">
      <c r="B263" s="573" t="s">
        <v>906</v>
      </c>
      <c r="C263" s="574"/>
      <c r="D263" s="574"/>
      <c r="E263" s="574"/>
      <c r="F263" s="574"/>
      <c r="G263" s="574"/>
      <c r="H263" s="574"/>
      <c r="I263" s="574"/>
      <c r="J263" s="574"/>
      <c r="K263" s="574"/>
      <c r="L263" s="574"/>
      <c r="M263" s="574"/>
      <c r="N263" s="574"/>
      <c r="O263" s="574"/>
      <c r="P263" s="574"/>
      <c r="Q263" s="574"/>
      <c r="R263" s="574"/>
      <c r="S263" s="574"/>
      <c r="T263" s="574"/>
      <c r="U263" s="574"/>
      <c r="V263" s="574"/>
      <c r="W263" s="574"/>
      <c r="X263" s="574"/>
      <c r="Y263" s="574"/>
      <c r="Z263" s="574"/>
      <c r="AA263" s="574"/>
      <c r="AB263" s="574"/>
      <c r="AC263" s="574"/>
      <c r="AD263" s="574"/>
      <c r="AE263" s="574"/>
      <c r="AF263" s="574"/>
      <c r="AG263" s="164">
        <v>1176</v>
      </c>
      <c r="AH263" s="690"/>
      <c r="AI263" s="691"/>
      <c r="AJ263" s="691"/>
      <c r="AK263" s="691"/>
      <c r="AL263" s="692"/>
      <c r="AM263" s="165" t="s">
        <v>284</v>
      </c>
      <c r="AN263" s="148"/>
    </row>
    <row r="264" spans="2:40" ht="15" customHeight="1" x14ac:dyDescent="0.45">
      <c r="B264" s="618" t="s">
        <v>907</v>
      </c>
      <c r="C264" s="619"/>
      <c r="D264" s="619"/>
      <c r="E264" s="619"/>
      <c r="F264" s="619"/>
      <c r="G264" s="619"/>
      <c r="H264" s="619"/>
      <c r="I264" s="619"/>
      <c r="J264" s="619"/>
      <c r="K264" s="619"/>
      <c r="L264" s="619"/>
      <c r="M264" s="619"/>
      <c r="N264" s="619"/>
      <c r="O264" s="619"/>
      <c r="P264" s="619"/>
      <c r="Q264" s="619"/>
      <c r="R264" s="619"/>
      <c r="S264" s="619"/>
      <c r="T264" s="619"/>
      <c r="U264" s="619"/>
      <c r="V264" s="619"/>
      <c r="W264" s="619"/>
      <c r="X264" s="619"/>
      <c r="Y264" s="619"/>
      <c r="Z264" s="619"/>
      <c r="AA264" s="619"/>
      <c r="AB264" s="619"/>
      <c r="AC264" s="619"/>
      <c r="AD264" s="619"/>
      <c r="AE264" s="619"/>
      <c r="AF264" s="619"/>
      <c r="AG264" s="168">
        <v>1679</v>
      </c>
      <c r="AH264" s="757">
        <f>-RLI!B21</f>
        <v>6674649.2539682537</v>
      </c>
      <c r="AI264" s="758"/>
      <c r="AJ264" s="758"/>
      <c r="AK264" s="758"/>
      <c r="AL264" s="759"/>
      <c r="AM264" s="165" t="s">
        <v>284</v>
      </c>
      <c r="AN264" s="148"/>
    </row>
    <row r="265" spans="2:40" ht="15" customHeight="1" x14ac:dyDescent="0.45">
      <c r="B265" s="618" t="s">
        <v>908</v>
      </c>
      <c r="C265" s="619"/>
      <c r="D265" s="619"/>
      <c r="E265" s="619"/>
      <c r="F265" s="619"/>
      <c r="G265" s="619"/>
      <c r="H265" s="619"/>
      <c r="I265" s="619"/>
      <c r="J265" s="619"/>
      <c r="K265" s="619"/>
      <c r="L265" s="619"/>
      <c r="M265" s="619"/>
      <c r="N265" s="619"/>
      <c r="O265" s="619"/>
      <c r="P265" s="619"/>
      <c r="Q265" s="619"/>
      <c r="R265" s="619"/>
      <c r="S265" s="619"/>
      <c r="T265" s="619"/>
      <c r="U265" s="619"/>
      <c r="V265" s="619"/>
      <c r="W265" s="619"/>
      <c r="X265" s="619"/>
      <c r="Y265" s="619"/>
      <c r="Z265" s="619"/>
      <c r="AA265" s="619"/>
      <c r="AB265" s="619"/>
      <c r="AC265" s="619"/>
      <c r="AD265" s="619"/>
      <c r="AE265" s="619"/>
      <c r="AF265" s="619"/>
      <c r="AG265" s="153">
        <v>1680</v>
      </c>
      <c r="AH265" s="757"/>
      <c r="AI265" s="758"/>
      <c r="AJ265" s="758"/>
      <c r="AK265" s="758"/>
      <c r="AL265" s="759"/>
      <c r="AM265" s="165" t="s">
        <v>284</v>
      </c>
      <c r="AN265" s="148"/>
    </row>
    <row r="266" spans="2:40" ht="15" customHeight="1" x14ac:dyDescent="0.45">
      <c r="B266" s="618" t="s">
        <v>909</v>
      </c>
      <c r="C266" s="619"/>
      <c r="D266" s="619"/>
      <c r="E266" s="619"/>
      <c r="F266" s="619"/>
      <c r="G266" s="619"/>
      <c r="H266" s="619"/>
      <c r="I266" s="619"/>
      <c r="J266" s="619"/>
      <c r="K266" s="619"/>
      <c r="L266" s="619"/>
      <c r="M266" s="619"/>
      <c r="N266" s="619"/>
      <c r="O266" s="619"/>
      <c r="P266" s="619"/>
      <c r="Q266" s="619"/>
      <c r="R266" s="619"/>
      <c r="S266" s="619"/>
      <c r="T266" s="619"/>
      <c r="U266" s="619"/>
      <c r="V266" s="619"/>
      <c r="W266" s="619"/>
      <c r="X266" s="619"/>
      <c r="Y266" s="619"/>
      <c r="Z266" s="619"/>
      <c r="AA266" s="619"/>
      <c r="AB266" s="619"/>
      <c r="AC266" s="619"/>
      <c r="AD266" s="619"/>
      <c r="AE266" s="619"/>
      <c r="AF266" s="619"/>
      <c r="AG266" s="168">
        <v>1681</v>
      </c>
      <c r="AH266" s="757"/>
      <c r="AI266" s="758"/>
      <c r="AJ266" s="758"/>
      <c r="AK266" s="758"/>
      <c r="AL266" s="759"/>
      <c r="AM266" s="165" t="s">
        <v>284</v>
      </c>
      <c r="AN266" s="148"/>
    </row>
    <row r="267" spans="2:40" ht="15" customHeight="1" x14ac:dyDescent="0.45">
      <c r="B267" s="667" t="s">
        <v>910</v>
      </c>
      <c r="C267" s="668"/>
      <c r="D267" s="668"/>
      <c r="E267" s="668"/>
      <c r="F267" s="668"/>
      <c r="G267" s="668"/>
      <c r="H267" s="668"/>
      <c r="I267" s="668"/>
      <c r="J267" s="668"/>
      <c r="K267" s="668"/>
      <c r="L267" s="668"/>
      <c r="M267" s="668"/>
      <c r="N267" s="668"/>
      <c r="O267" s="668"/>
      <c r="P267" s="668"/>
      <c r="Q267" s="668"/>
      <c r="R267" s="668"/>
      <c r="S267" s="668"/>
      <c r="T267" s="668"/>
      <c r="U267" s="668"/>
      <c r="V267" s="668"/>
      <c r="W267" s="668"/>
      <c r="X267" s="668"/>
      <c r="Y267" s="668"/>
      <c r="Z267" s="668"/>
      <c r="AA267" s="668"/>
      <c r="AB267" s="668"/>
      <c r="AC267" s="668"/>
      <c r="AD267" s="668"/>
      <c r="AE267" s="668"/>
      <c r="AF267" s="763"/>
      <c r="AG267" s="186">
        <v>1974</v>
      </c>
      <c r="AH267" s="292"/>
      <c r="AI267" s="293"/>
      <c r="AJ267" s="293"/>
      <c r="AK267" s="293"/>
      <c r="AL267" s="294"/>
      <c r="AM267" s="195" t="s">
        <v>284</v>
      </c>
      <c r="AN267" s="148"/>
    </row>
    <row r="268" spans="2:40" ht="15" customHeight="1" x14ac:dyDescent="0.45">
      <c r="B268" s="667" t="s">
        <v>911</v>
      </c>
      <c r="C268" s="668"/>
      <c r="D268" s="668"/>
      <c r="E268" s="668"/>
      <c r="F268" s="668"/>
      <c r="G268" s="668"/>
      <c r="H268" s="668"/>
      <c r="I268" s="668"/>
      <c r="J268" s="668"/>
      <c r="K268" s="668"/>
      <c r="L268" s="668"/>
      <c r="M268" s="668"/>
      <c r="N268" s="668"/>
      <c r="O268" s="668"/>
      <c r="P268" s="668"/>
      <c r="Q268" s="668"/>
      <c r="R268" s="668"/>
      <c r="S268" s="668"/>
      <c r="T268" s="668"/>
      <c r="U268" s="668"/>
      <c r="V268" s="668"/>
      <c r="W268" s="668"/>
      <c r="X268" s="668"/>
      <c r="Y268" s="668"/>
      <c r="Z268" s="668"/>
      <c r="AA268" s="668"/>
      <c r="AB268" s="668"/>
      <c r="AC268" s="668"/>
      <c r="AD268" s="668"/>
      <c r="AE268" s="668"/>
      <c r="AF268" s="763"/>
      <c r="AG268" s="186">
        <v>1975</v>
      </c>
      <c r="AH268" s="292"/>
      <c r="AI268" s="293"/>
      <c r="AJ268" s="293"/>
      <c r="AK268" s="293"/>
      <c r="AL268" s="294"/>
      <c r="AM268" s="195" t="s">
        <v>284</v>
      </c>
      <c r="AN268" s="148"/>
    </row>
    <row r="269" spans="2:40" ht="15" customHeight="1" x14ac:dyDescent="0.45">
      <c r="B269" s="618" t="s">
        <v>912</v>
      </c>
      <c r="C269" s="619"/>
      <c r="D269" s="619"/>
      <c r="E269" s="619"/>
      <c r="F269" s="619"/>
      <c r="G269" s="619"/>
      <c r="H269" s="619"/>
      <c r="I269" s="619"/>
      <c r="J269" s="619"/>
      <c r="K269" s="619"/>
      <c r="L269" s="619"/>
      <c r="M269" s="619"/>
      <c r="N269" s="619"/>
      <c r="O269" s="619"/>
      <c r="P269" s="619"/>
      <c r="Q269" s="619"/>
      <c r="R269" s="619"/>
      <c r="S269" s="619"/>
      <c r="T269" s="619"/>
      <c r="U269" s="619"/>
      <c r="V269" s="619"/>
      <c r="W269" s="619"/>
      <c r="X269" s="619"/>
      <c r="Y269" s="619"/>
      <c r="Z269" s="619"/>
      <c r="AA269" s="619"/>
      <c r="AB269" s="619"/>
      <c r="AC269" s="619"/>
      <c r="AD269" s="619"/>
      <c r="AE269" s="619"/>
      <c r="AF269" s="619"/>
      <c r="AG269" s="196">
        <v>1682</v>
      </c>
      <c r="AH269" s="757">
        <f>-RLI!B24</f>
        <v>103000</v>
      </c>
      <c r="AI269" s="758"/>
      <c r="AJ269" s="758"/>
      <c r="AK269" s="758"/>
      <c r="AL269" s="759"/>
      <c r="AM269" s="165" t="s">
        <v>284</v>
      </c>
      <c r="AN269" s="148"/>
    </row>
    <row r="270" spans="2:40" x14ac:dyDescent="0.45">
      <c r="B270" s="618" t="s">
        <v>913</v>
      </c>
      <c r="C270" s="619"/>
      <c r="D270" s="619"/>
      <c r="E270" s="619"/>
      <c r="F270" s="619"/>
      <c r="G270" s="619"/>
      <c r="H270" s="619"/>
      <c r="I270" s="619"/>
      <c r="J270" s="619"/>
      <c r="K270" s="619"/>
      <c r="L270" s="619"/>
      <c r="M270" s="619"/>
      <c r="N270" s="619"/>
      <c r="O270" s="619"/>
      <c r="P270" s="619"/>
      <c r="Q270" s="619"/>
      <c r="R270" s="619"/>
      <c r="S270" s="619"/>
      <c r="T270" s="619"/>
      <c r="U270" s="619"/>
      <c r="V270" s="619"/>
      <c r="W270" s="619"/>
      <c r="X270" s="619"/>
      <c r="Y270" s="619"/>
      <c r="Z270" s="619"/>
      <c r="AA270" s="619"/>
      <c r="AB270" s="619"/>
      <c r="AC270" s="619"/>
      <c r="AD270" s="619"/>
      <c r="AE270" s="619"/>
      <c r="AF270" s="619"/>
      <c r="AG270" s="179">
        <v>1683</v>
      </c>
      <c r="AH270" s="757">
        <f>-RLI!B25</f>
        <v>206800</v>
      </c>
      <c r="AI270" s="758"/>
      <c r="AJ270" s="758"/>
      <c r="AK270" s="758"/>
      <c r="AL270" s="759"/>
      <c r="AM270" s="165" t="s">
        <v>284</v>
      </c>
      <c r="AN270" s="148"/>
    </row>
    <row r="271" spans="2:40" ht="15" customHeight="1" x14ac:dyDescent="0.45">
      <c r="B271" s="618" t="s">
        <v>914</v>
      </c>
      <c r="C271" s="619"/>
      <c r="D271" s="619"/>
      <c r="E271" s="619"/>
      <c r="F271" s="619"/>
      <c r="G271" s="619"/>
      <c r="H271" s="619"/>
      <c r="I271" s="619"/>
      <c r="J271" s="619"/>
      <c r="K271" s="619"/>
      <c r="L271" s="619"/>
      <c r="M271" s="619"/>
      <c r="N271" s="619"/>
      <c r="O271" s="619"/>
      <c r="P271" s="619"/>
      <c r="Q271" s="619"/>
      <c r="R271" s="619"/>
      <c r="S271" s="619"/>
      <c r="T271" s="619"/>
      <c r="U271" s="619"/>
      <c r="V271" s="619"/>
      <c r="W271" s="619"/>
      <c r="X271" s="619"/>
      <c r="Y271" s="619"/>
      <c r="Z271" s="619"/>
      <c r="AA271" s="619"/>
      <c r="AB271" s="619"/>
      <c r="AC271" s="619"/>
      <c r="AD271" s="619"/>
      <c r="AE271" s="619"/>
      <c r="AF271" s="619"/>
      <c r="AG271" s="153">
        <v>1684</v>
      </c>
      <c r="AH271" s="757">
        <f>-(RLI!B22+RLI!B23+RLI!B26)</f>
        <v>15083449</v>
      </c>
      <c r="AI271" s="758"/>
      <c r="AJ271" s="758"/>
      <c r="AK271" s="758"/>
      <c r="AL271" s="759"/>
      <c r="AM271" s="165" t="s">
        <v>284</v>
      </c>
      <c r="AN271" s="148"/>
    </row>
    <row r="272" spans="2:40" ht="15" customHeight="1" x14ac:dyDescent="0.45">
      <c r="B272" s="618" t="s">
        <v>915</v>
      </c>
      <c r="C272" s="619"/>
      <c r="D272" s="619"/>
      <c r="E272" s="619"/>
      <c r="F272" s="619"/>
      <c r="G272" s="619"/>
      <c r="H272" s="619"/>
      <c r="I272" s="619"/>
      <c r="J272" s="619"/>
      <c r="K272" s="619"/>
      <c r="L272" s="619"/>
      <c r="M272" s="619"/>
      <c r="N272" s="619"/>
      <c r="O272" s="619"/>
      <c r="P272" s="619"/>
      <c r="Q272" s="619"/>
      <c r="R272" s="619"/>
      <c r="S272" s="619"/>
      <c r="T272" s="619"/>
      <c r="U272" s="619"/>
      <c r="V272" s="619"/>
      <c r="W272" s="619"/>
      <c r="X272" s="619"/>
      <c r="Y272" s="619"/>
      <c r="Z272" s="619"/>
      <c r="AA272" s="619"/>
      <c r="AB272" s="619"/>
      <c r="AC272" s="619"/>
      <c r="AD272" s="619"/>
      <c r="AE272" s="619"/>
      <c r="AF272" s="619"/>
      <c r="AG272" s="153">
        <v>1685</v>
      </c>
      <c r="AH272" s="757"/>
      <c r="AI272" s="758"/>
      <c r="AJ272" s="758"/>
      <c r="AK272" s="758"/>
      <c r="AL272" s="759"/>
      <c r="AM272" s="165" t="s">
        <v>284</v>
      </c>
      <c r="AN272" s="148"/>
    </row>
    <row r="273" spans="2:40" ht="15" customHeight="1" x14ac:dyDescent="0.45">
      <c r="B273" s="618" t="s">
        <v>916</v>
      </c>
      <c r="C273" s="619"/>
      <c r="D273" s="619"/>
      <c r="E273" s="619"/>
      <c r="F273" s="619"/>
      <c r="G273" s="619"/>
      <c r="H273" s="619"/>
      <c r="I273" s="619"/>
      <c r="J273" s="619"/>
      <c r="K273" s="619"/>
      <c r="L273" s="619"/>
      <c r="M273" s="619"/>
      <c r="N273" s="619"/>
      <c r="O273" s="619"/>
      <c r="P273" s="619"/>
      <c r="Q273" s="619"/>
      <c r="R273" s="619"/>
      <c r="S273" s="619"/>
      <c r="T273" s="619"/>
      <c r="U273" s="619"/>
      <c r="V273" s="619"/>
      <c r="W273" s="619"/>
      <c r="X273" s="619"/>
      <c r="Y273" s="619"/>
      <c r="Z273" s="619"/>
      <c r="AA273" s="619"/>
      <c r="AB273" s="619"/>
      <c r="AC273" s="619"/>
      <c r="AD273" s="619"/>
      <c r="AE273" s="619"/>
      <c r="AF273" s="619"/>
      <c r="AG273" s="153">
        <v>1686</v>
      </c>
      <c r="AH273" s="757"/>
      <c r="AI273" s="758"/>
      <c r="AJ273" s="758"/>
      <c r="AK273" s="758"/>
      <c r="AL273" s="759"/>
      <c r="AM273" s="165" t="s">
        <v>284</v>
      </c>
      <c r="AN273" s="148"/>
    </row>
    <row r="274" spans="2:40" ht="15" customHeight="1" x14ac:dyDescent="0.45">
      <c r="B274" s="618" t="s">
        <v>917</v>
      </c>
      <c r="C274" s="619"/>
      <c r="D274" s="619"/>
      <c r="E274" s="619"/>
      <c r="F274" s="619"/>
      <c r="G274" s="619"/>
      <c r="H274" s="619"/>
      <c r="I274" s="619"/>
      <c r="J274" s="619"/>
      <c r="K274" s="619"/>
      <c r="L274" s="619"/>
      <c r="M274" s="619"/>
      <c r="N274" s="619"/>
      <c r="O274" s="619"/>
      <c r="P274" s="619"/>
      <c r="Q274" s="619"/>
      <c r="R274" s="619"/>
      <c r="S274" s="619"/>
      <c r="T274" s="619"/>
      <c r="U274" s="619"/>
      <c r="V274" s="619"/>
      <c r="W274" s="619"/>
      <c r="X274" s="619"/>
      <c r="Y274" s="619"/>
      <c r="Z274" s="619"/>
      <c r="AA274" s="619"/>
      <c r="AB274" s="619"/>
      <c r="AC274" s="619"/>
      <c r="AD274" s="619"/>
      <c r="AE274" s="619"/>
      <c r="AF274" s="619"/>
      <c r="AG274" s="153">
        <v>1183</v>
      </c>
      <c r="AH274" s="757"/>
      <c r="AI274" s="758"/>
      <c r="AJ274" s="758"/>
      <c r="AK274" s="758"/>
      <c r="AL274" s="759"/>
      <c r="AM274" s="165" t="s">
        <v>284</v>
      </c>
      <c r="AN274" s="148"/>
    </row>
    <row r="275" spans="2:40" ht="15" customHeight="1" x14ac:dyDescent="0.45">
      <c r="B275" s="618" t="s">
        <v>918</v>
      </c>
      <c r="C275" s="619"/>
      <c r="D275" s="619"/>
      <c r="E275" s="619"/>
      <c r="F275" s="619"/>
      <c r="G275" s="619"/>
      <c r="H275" s="619"/>
      <c r="I275" s="619"/>
      <c r="J275" s="619"/>
      <c r="K275" s="619"/>
      <c r="L275" s="619"/>
      <c r="M275" s="619"/>
      <c r="N275" s="619"/>
      <c r="O275" s="619"/>
      <c r="P275" s="619"/>
      <c r="Q275" s="619"/>
      <c r="R275" s="619"/>
      <c r="S275" s="619"/>
      <c r="T275" s="619"/>
      <c r="U275" s="619"/>
      <c r="V275" s="619"/>
      <c r="W275" s="619"/>
      <c r="X275" s="619"/>
      <c r="Y275" s="619"/>
      <c r="Z275" s="619"/>
      <c r="AA275" s="619"/>
      <c r="AB275" s="619"/>
      <c r="AC275" s="619"/>
      <c r="AD275" s="619"/>
      <c r="AE275" s="619"/>
      <c r="AF275" s="619"/>
      <c r="AG275" s="153">
        <v>1687</v>
      </c>
      <c r="AH275" s="757"/>
      <c r="AI275" s="758"/>
      <c r="AJ275" s="758"/>
      <c r="AK275" s="758"/>
      <c r="AL275" s="759"/>
      <c r="AM275" s="165" t="s">
        <v>284</v>
      </c>
      <c r="AN275" s="148"/>
    </row>
    <row r="276" spans="2:40" ht="15" customHeight="1" x14ac:dyDescent="0.45">
      <c r="B276" s="618" t="s">
        <v>919</v>
      </c>
      <c r="C276" s="619"/>
      <c r="D276" s="619"/>
      <c r="E276" s="619"/>
      <c r="F276" s="619"/>
      <c r="G276" s="619"/>
      <c r="H276" s="619"/>
      <c r="I276" s="619"/>
      <c r="J276" s="619"/>
      <c r="K276" s="619"/>
      <c r="L276" s="619"/>
      <c r="M276" s="619"/>
      <c r="N276" s="619"/>
      <c r="O276" s="619"/>
      <c r="P276" s="619"/>
      <c r="Q276" s="619"/>
      <c r="R276" s="619"/>
      <c r="S276" s="619"/>
      <c r="T276" s="619"/>
      <c r="U276" s="619"/>
      <c r="V276" s="619"/>
      <c r="W276" s="619"/>
      <c r="X276" s="619"/>
      <c r="Y276" s="619"/>
      <c r="Z276" s="619"/>
      <c r="AA276" s="619"/>
      <c r="AB276" s="619"/>
      <c r="AC276" s="619"/>
      <c r="AD276" s="619"/>
      <c r="AE276" s="619"/>
      <c r="AF276" s="619"/>
      <c r="AG276" s="196">
        <v>1688</v>
      </c>
      <c r="AH276" s="757"/>
      <c r="AI276" s="758"/>
      <c r="AJ276" s="758"/>
      <c r="AK276" s="758"/>
      <c r="AL276" s="759"/>
      <c r="AM276" s="165" t="s">
        <v>284</v>
      </c>
      <c r="AN276" s="148"/>
    </row>
    <row r="277" spans="2:40" ht="15" customHeight="1" x14ac:dyDescent="0.45">
      <c r="B277" s="618" t="s">
        <v>920</v>
      </c>
      <c r="C277" s="619"/>
      <c r="D277" s="619"/>
      <c r="E277" s="619"/>
      <c r="F277" s="619"/>
      <c r="G277" s="619"/>
      <c r="H277" s="619"/>
      <c r="I277" s="619"/>
      <c r="J277" s="619"/>
      <c r="K277" s="619"/>
      <c r="L277" s="619"/>
      <c r="M277" s="619"/>
      <c r="N277" s="619"/>
      <c r="O277" s="619"/>
      <c r="P277" s="619"/>
      <c r="Q277" s="619"/>
      <c r="R277" s="619"/>
      <c r="S277" s="619"/>
      <c r="T277" s="619"/>
      <c r="U277" s="619"/>
      <c r="V277" s="619"/>
      <c r="W277" s="619"/>
      <c r="X277" s="619"/>
      <c r="Y277" s="619"/>
      <c r="Z277" s="619"/>
      <c r="AA277" s="619"/>
      <c r="AB277" s="619"/>
      <c r="AC277" s="619"/>
      <c r="AD277" s="619"/>
      <c r="AE277" s="619"/>
      <c r="AF277" s="619"/>
      <c r="AG277" s="197">
        <v>1689</v>
      </c>
      <c r="AH277" s="690"/>
      <c r="AI277" s="691"/>
      <c r="AJ277" s="691"/>
      <c r="AK277" s="691"/>
      <c r="AL277" s="692"/>
      <c r="AM277" s="169" t="s">
        <v>284</v>
      </c>
      <c r="AN277" s="148"/>
    </row>
    <row r="278" spans="2:40" ht="19.5" customHeight="1" x14ac:dyDescent="0.45">
      <c r="B278" s="603" t="s">
        <v>921</v>
      </c>
      <c r="C278" s="604"/>
      <c r="D278" s="604"/>
      <c r="E278" s="604"/>
      <c r="F278" s="604"/>
      <c r="G278" s="604"/>
      <c r="H278" s="604"/>
      <c r="I278" s="604"/>
      <c r="J278" s="604"/>
      <c r="K278" s="604"/>
      <c r="L278" s="604"/>
      <c r="M278" s="604"/>
      <c r="N278" s="604"/>
      <c r="O278" s="604"/>
      <c r="P278" s="604"/>
      <c r="Q278" s="604"/>
      <c r="R278" s="604"/>
      <c r="S278" s="604"/>
      <c r="T278" s="604"/>
      <c r="U278" s="604"/>
      <c r="V278" s="604"/>
      <c r="W278" s="604"/>
      <c r="X278" s="604"/>
      <c r="Y278" s="604"/>
      <c r="Z278" s="604"/>
      <c r="AA278" s="604"/>
      <c r="AB278" s="604"/>
      <c r="AC278" s="604"/>
      <c r="AD278" s="604"/>
      <c r="AE278" s="604"/>
      <c r="AF278" s="604"/>
      <c r="AG278" s="168">
        <v>1728</v>
      </c>
      <c r="AH278" s="690">
        <f>+AH246-AH248+AH249+AH250+AH251+AH255-AH264-AH269-AH270-AH271</f>
        <v>86616348.34603174</v>
      </c>
      <c r="AI278" s="691"/>
      <c r="AJ278" s="691"/>
      <c r="AK278" s="691"/>
      <c r="AL278" s="692"/>
      <c r="AM278" s="169" t="s">
        <v>675</v>
      </c>
      <c r="AN278" s="198" t="s">
        <v>922</v>
      </c>
    </row>
    <row r="279" spans="2:40" ht="15" customHeight="1" x14ac:dyDescent="0.45">
      <c r="B279" s="618" t="s">
        <v>923</v>
      </c>
      <c r="C279" s="619"/>
      <c r="D279" s="619"/>
      <c r="E279" s="619"/>
      <c r="F279" s="619"/>
      <c r="G279" s="619"/>
      <c r="H279" s="619"/>
      <c r="I279" s="619"/>
      <c r="J279" s="619"/>
      <c r="K279" s="619"/>
      <c r="L279" s="619"/>
      <c r="M279" s="619"/>
      <c r="N279" s="619"/>
      <c r="O279" s="619"/>
      <c r="P279" s="619"/>
      <c r="Q279" s="619"/>
      <c r="R279" s="619"/>
      <c r="S279" s="619"/>
      <c r="T279" s="619"/>
      <c r="U279" s="619"/>
      <c r="V279" s="619"/>
      <c r="W279" s="619"/>
      <c r="X279" s="619"/>
      <c r="Y279" s="619"/>
      <c r="Z279" s="619"/>
      <c r="AA279" s="619"/>
      <c r="AB279" s="619"/>
      <c r="AC279" s="619"/>
      <c r="AD279" s="619"/>
      <c r="AE279" s="619"/>
      <c r="AF279" s="619"/>
      <c r="AG279" s="196">
        <v>1154</v>
      </c>
      <c r="AH279" s="757"/>
      <c r="AI279" s="758"/>
      <c r="AJ279" s="758"/>
      <c r="AK279" s="758"/>
      <c r="AL279" s="759"/>
      <c r="AM279" s="188" t="s">
        <v>284</v>
      </c>
      <c r="AN279" s="198" t="s">
        <v>924</v>
      </c>
    </row>
    <row r="280" spans="2:40" ht="15" customHeight="1" x14ac:dyDescent="0.45">
      <c r="B280" s="573" t="s">
        <v>925</v>
      </c>
      <c r="C280" s="574"/>
      <c r="D280" s="574"/>
      <c r="E280" s="574"/>
      <c r="F280" s="574"/>
      <c r="G280" s="574"/>
      <c r="H280" s="574"/>
      <c r="I280" s="574"/>
      <c r="J280" s="574"/>
      <c r="K280" s="574"/>
      <c r="L280" s="574"/>
      <c r="M280" s="574"/>
      <c r="N280" s="574"/>
      <c r="O280" s="574"/>
      <c r="P280" s="574"/>
      <c r="Q280" s="574"/>
      <c r="R280" s="574"/>
      <c r="S280" s="574"/>
      <c r="T280" s="574"/>
      <c r="U280" s="574"/>
      <c r="V280" s="574"/>
      <c r="W280" s="574"/>
      <c r="X280" s="574"/>
      <c r="Y280" s="574"/>
      <c r="Z280" s="574"/>
      <c r="AA280" s="574"/>
      <c r="AB280" s="574"/>
      <c r="AC280" s="574"/>
      <c r="AD280" s="574"/>
      <c r="AE280" s="574"/>
      <c r="AF280" s="574"/>
      <c r="AG280" s="199">
        <v>1157</v>
      </c>
      <c r="AH280" s="757"/>
      <c r="AI280" s="758"/>
      <c r="AJ280" s="758"/>
      <c r="AK280" s="758"/>
      <c r="AL280" s="759"/>
      <c r="AM280" s="165" t="s">
        <v>284</v>
      </c>
      <c r="AN280" s="148"/>
    </row>
    <row r="281" spans="2:40" ht="15" customHeight="1" thickBot="1" x14ac:dyDescent="0.5">
      <c r="B281" s="753" t="s">
        <v>926</v>
      </c>
      <c r="C281" s="754"/>
      <c r="D281" s="754"/>
      <c r="E281" s="754"/>
      <c r="F281" s="754"/>
      <c r="G281" s="754"/>
      <c r="H281" s="754"/>
      <c r="I281" s="754"/>
      <c r="J281" s="754"/>
      <c r="K281" s="754"/>
      <c r="L281" s="754"/>
      <c r="M281" s="754"/>
      <c r="N281" s="754"/>
      <c r="O281" s="754"/>
      <c r="P281" s="754"/>
      <c r="Q281" s="754"/>
      <c r="R281" s="754"/>
      <c r="S281" s="754"/>
      <c r="T281" s="754"/>
      <c r="U281" s="754"/>
      <c r="V281" s="754"/>
      <c r="W281" s="754"/>
      <c r="X281" s="754"/>
      <c r="Y281" s="754"/>
      <c r="Z281" s="754"/>
      <c r="AA281" s="754"/>
      <c r="AB281" s="754"/>
      <c r="AC281" s="754"/>
      <c r="AD281" s="754"/>
      <c r="AE281" s="754"/>
      <c r="AF281" s="755"/>
      <c r="AG281" s="160">
        <v>1690</v>
      </c>
      <c r="AH281" s="760">
        <f>+AH278</f>
        <v>86616348.34603174</v>
      </c>
      <c r="AI281" s="761"/>
      <c r="AJ281" s="761"/>
      <c r="AK281" s="761"/>
      <c r="AL281" s="762"/>
      <c r="AM281" s="165" t="s">
        <v>675</v>
      </c>
      <c r="AN281" s="148"/>
    </row>
    <row r="282" spans="2:40" ht="9" customHeight="1" thickTop="1" thickBot="1" x14ac:dyDescent="0.5">
      <c r="B282" s="756"/>
      <c r="C282" s="756"/>
      <c r="D282" s="756"/>
      <c r="E282" s="756"/>
      <c r="F282" s="756"/>
      <c r="G282" s="756"/>
      <c r="H282" s="756"/>
      <c r="I282" s="756"/>
      <c r="J282" s="756"/>
      <c r="K282" s="756"/>
      <c r="L282" s="756"/>
      <c r="M282" s="756"/>
      <c r="N282" s="756"/>
      <c r="O282" s="756"/>
      <c r="P282" s="756"/>
      <c r="Q282" s="756"/>
      <c r="R282" s="756"/>
      <c r="S282" s="756"/>
      <c r="T282" s="756"/>
      <c r="U282" s="756"/>
      <c r="V282" s="756"/>
      <c r="W282" s="756"/>
      <c r="X282" s="756"/>
      <c r="Y282" s="756"/>
      <c r="Z282" s="756"/>
      <c r="AA282" s="756"/>
      <c r="AB282" s="756"/>
      <c r="AC282" s="756"/>
      <c r="AD282" s="756"/>
      <c r="AE282" s="756"/>
      <c r="AF282" s="756"/>
      <c r="AG282" s="756"/>
      <c r="AH282" s="756"/>
      <c r="AI282" s="756"/>
      <c r="AJ282" s="756"/>
      <c r="AK282" s="756"/>
      <c r="AL282" s="756"/>
      <c r="AM282" s="756"/>
      <c r="AN282" s="148"/>
    </row>
    <row r="283" spans="2:40" ht="15" customHeight="1" thickTop="1" x14ac:dyDescent="0.45">
      <c r="B283" s="613" t="s">
        <v>927</v>
      </c>
      <c r="C283" s="614"/>
      <c r="D283" s="614"/>
      <c r="E283" s="614"/>
      <c r="F283" s="614"/>
      <c r="G283" s="614"/>
      <c r="H283" s="614"/>
      <c r="I283" s="614"/>
      <c r="J283" s="614"/>
      <c r="K283" s="614"/>
      <c r="L283" s="614"/>
      <c r="M283" s="614"/>
      <c r="N283" s="614"/>
      <c r="O283" s="614"/>
      <c r="P283" s="614"/>
      <c r="Q283" s="614"/>
      <c r="R283" s="614"/>
      <c r="S283" s="614"/>
      <c r="T283" s="614"/>
      <c r="U283" s="614"/>
      <c r="V283" s="614"/>
      <c r="W283" s="614"/>
      <c r="X283" s="614"/>
      <c r="Y283" s="614"/>
      <c r="Z283" s="614"/>
      <c r="AA283" s="614"/>
      <c r="AB283" s="614"/>
      <c r="AC283" s="614"/>
      <c r="AD283" s="614"/>
      <c r="AE283" s="614"/>
      <c r="AF283" s="614"/>
      <c r="AG283" s="614"/>
      <c r="AH283" s="614"/>
      <c r="AI283" s="614"/>
      <c r="AJ283" s="614"/>
      <c r="AK283" s="614"/>
      <c r="AL283" s="614"/>
      <c r="AM283" s="615"/>
      <c r="AN283" s="148"/>
    </row>
    <row r="284" spans="2:40" ht="15" customHeight="1" x14ac:dyDescent="0.45">
      <c r="B284" s="584" t="s">
        <v>928</v>
      </c>
      <c r="C284" s="585"/>
      <c r="D284" s="585"/>
      <c r="E284" s="585"/>
      <c r="F284" s="585"/>
      <c r="G284" s="585"/>
      <c r="H284" s="585"/>
      <c r="I284" s="585"/>
      <c r="J284" s="585"/>
      <c r="K284" s="585"/>
      <c r="L284" s="585"/>
      <c r="M284" s="585"/>
      <c r="N284" s="585"/>
      <c r="O284" s="585"/>
      <c r="P284" s="585"/>
      <c r="Q284" s="585"/>
      <c r="R284" s="585"/>
      <c r="S284" s="585"/>
      <c r="T284" s="585"/>
      <c r="U284" s="585"/>
      <c r="V284" s="585"/>
      <c r="W284" s="585"/>
      <c r="X284" s="585"/>
      <c r="Y284" s="585"/>
      <c r="Z284" s="585"/>
      <c r="AA284" s="585"/>
      <c r="AB284" s="585"/>
      <c r="AC284" s="585"/>
      <c r="AD284" s="585"/>
      <c r="AE284" s="585"/>
      <c r="AF284" s="586"/>
      <c r="AG284" s="153">
        <v>1698</v>
      </c>
      <c r="AH284" s="750">
        <f>+AH317</f>
        <v>295495985.2460317</v>
      </c>
      <c r="AI284" s="751"/>
      <c r="AJ284" s="751"/>
      <c r="AK284" s="751"/>
      <c r="AL284" s="752"/>
      <c r="AM284" s="165" t="s">
        <v>670</v>
      </c>
      <c r="AN284" s="148"/>
    </row>
    <row r="285" spans="2:40" ht="15" customHeight="1" x14ac:dyDescent="0.45">
      <c r="B285" s="573" t="s">
        <v>929</v>
      </c>
      <c r="C285" s="574"/>
      <c r="D285" s="574"/>
      <c r="E285" s="574"/>
      <c r="F285" s="574"/>
      <c r="G285" s="574"/>
      <c r="H285" s="574"/>
      <c r="I285" s="574"/>
      <c r="J285" s="574"/>
      <c r="K285" s="574"/>
      <c r="L285" s="574"/>
      <c r="M285" s="574"/>
      <c r="N285" s="574"/>
      <c r="O285" s="574"/>
      <c r="P285" s="574"/>
      <c r="Q285" s="574"/>
      <c r="R285" s="574"/>
      <c r="S285" s="574"/>
      <c r="T285" s="574"/>
      <c r="U285" s="574"/>
      <c r="V285" s="574"/>
      <c r="W285" s="574"/>
      <c r="X285" s="574"/>
      <c r="Y285" s="574"/>
      <c r="Z285" s="574"/>
      <c r="AA285" s="574"/>
      <c r="AB285" s="574"/>
      <c r="AC285" s="574"/>
      <c r="AD285" s="574"/>
      <c r="AE285" s="574"/>
      <c r="AF285" s="575"/>
      <c r="AG285" s="153">
        <v>1717</v>
      </c>
      <c r="AH285" s="690"/>
      <c r="AI285" s="691"/>
      <c r="AJ285" s="691"/>
      <c r="AK285" s="691"/>
      <c r="AL285" s="692"/>
      <c r="AM285" s="165" t="s">
        <v>284</v>
      </c>
      <c r="AN285" s="148"/>
    </row>
    <row r="286" spans="2:40" ht="15" customHeight="1" x14ac:dyDescent="0.45">
      <c r="B286" s="573" t="s">
        <v>930</v>
      </c>
      <c r="C286" s="574"/>
      <c r="D286" s="574"/>
      <c r="E286" s="574"/>
      <c r="F286" s="574"/>
      <c r="G286" s="574"/>
      <c r="H286" s="574"/>
      <c r="I286" s="574"/>
      <c r="J286" s="574"/>
      <c r="K286" s="574"/>
      <c r="L286" s="574"/>
      <c r="M286" s="574"/>
      <c r="N286" s="574"/>
      <c r="O286" s="574"/>
      <c r="P286" s="574"/>
      <c r="Q286" s="574"/>
      <c r="R286" s="574"/>
      <c r="S286" s="574"/>
      <c r="T286" s="574"/>
      <c r="U286" s="574"/>
      <c r="V286" s="574"/>
      <c r="W286" s="574"/>
      <c r="X286" s="574"/>
      <c r="Y286" s="574"/>
      <c r="Z286" s="574"/>
      <c r="AA286" s="574"/>
      <c r="AB286" s="574"/>
      <c r="AC286" s="574"/>
      <c r="AD286" s="574"/>
      <c r="AE286" s="574"/>
      <c r="AF286" s="575"/>
      <c r="AG286" s="153">
        <v>1692</v>
      </c>
      <c r="AH286" s="690"/>
      <c r="AI286" s="691"/>
      <c r="AJ286" s="691"/>
      <c r="AK286" s="691"/>
      <c r="AL286" s="692"/>
      <c r="AM286" s="165" t="s">
        <v>670</v>
      </c>
      <c r="AN286" s="148"/>
    </row>
    <row r="287" spans="2:40" x14ac:dyDescent="0.45">
      <c r="B287" s="573" t="s">
        <v>931</v>
      </c>
      <c r="C287" s="574"/>
      <c r="D287" s="574"/>
      <c r="E287" s="574"/>
      <c r="F287" s="574"/>
      <c r="G287" s="574"/>
      <c r="H287" s="574"/>
      <c r="I287" s="574"/>
      <c r="J287" s="574"/>
      <c r="K287" s="574"/>
      <c r="L287" s="574"/>
      <c r="M287" s="574"/>
      <c r="N287" s="574"/>
      <c r="O287" s="574"/>
      <c r="P287" s="574"/>
      <c r="Q287" s="574"/>
      <c r="R287" s="574"/>
      <c r="S287" s="574"/>
      <c r="T287" s="574"/>
      <c r="U287" s="574"/>
      <c r="V287" s="574"/>
      <c r="W287" s="574"/>
      <c r="X287" s="574"/>
      <c r="Y287" s="574"/>
      <c r="Z287" s="574"/>
      <c r="AA287" s="574"/>
      <c r="AB287" s="574"/>
      <c r="AC287" s="574"/>
      <c r="AD287" s="574"/>
      <c r="AE287" s="574"/>
      <c r="AF287" s="575"/>
      <c r="AG287" s="153">
        <v>1699</v>
      </c>
      <c r="AH287" s="690">
        <f>+AH307</f>
        <v>1500000</v>
      </c>
      <c r="AI287" s="691"/>
      <c r="AJ287" s="691"/>
      <c r="AK287" s="691"/>
      <c r="AL287" s="692"/>
      <c r="AM287" s="165" t="s">
        <v>670</v>
      </c>
      <c r="AN287" s="148"/>
    </row>
    <row r="288" spans="2:40" ht="15" customHeight="1" x14ac:dyDescent="0.45">
      <c r="B288" s="603" t="s">
        <v>932</v>
      </c>
      <c r="C288" s="604"/>
      <c r="D288" s="604"/>
      <c r="E288" s="604"/>
      <c r="F288" s="604"/>
      <c r="G288" s="604"/>
      <c r="H288" s="604"/>
      <c r="I288" s="604"/>
      <c r="J288" s="604"/>
      <c r="K288" s="604"/>
      <c r="L288" s="604"/>
      <c r="M288" s="604"/>
      <c r="N288" s="604"/>
      <c r="O288" s="604"/>
      <c r="P288" s="604"/>
      <c r="Q288" s="604"/>
      <c r="R288" s="604"/>
      <c r="S288" s="604"/>
      <c r="T288" s="604"/>
      <c r="U288" s="604"/>
      <c r="V288" s="604"/>
      <c r="W288" s="604"/>
      <c r="X288" s="604"/>
      <c r="Y288" s="604"/>
      <c r="Z288" s="604"/>
      <c r="AA288" s="604"/>
      <c r="AB288" s="604"/>
      <c r="AC288" s="604"/>
      <c r="AD288" s="604"/>
      <c r="AE288" s="604"/>
      <c r="AF288" s="605"/>
      <c r="AG288" s="153">
        <v>1718</v>
      </c>
      <c r="AH288" s="690">
        <f>+AH284+AH287</f>
        <v>296995985.2460317</v>
      </c>
      <c r="AI288" s="691"/>
      <c r="AJ288" s="691"/>
      <c r="AK288" s="691"/>
      <c r="AL288" s="692"/>
      <c r="AM288" s="165" t="s">
        <v>675</v>
      </c>
      <c r="AN288" s="148"/>
    </row>
    <row r="289" spans="2:40" ht="15" customHeight="1" x14ac:dyDescent="0.45">
      <c r="B289" s="573" t="s">
        <v>933</v>
      </c>
      <c r="C289" s="574"/>
      <c r="D289" s="574"/>
      <c r="E289" s="574"/>
      <c r="F289" s="574"/>
      <c r="G289" s="574"/>
      <c r="H289" s="574"/>
      <c r="I289" s="574"/>
      <c r="J289" s="574"/>
      <c r="K289" s="574"/>
      <c r="L289" s="574"/>
      <c r="M289" s="574"/>
      <c r="N289" s="574"/>
      <c r="O289" s="574"/>
      <c r="P289" s="574"/>
      <c r="Q289" s="574"/>
      <c r="R289" s="574"/>
      <c r="S289" s="574"/>
      <c r="T289" s="574"/>
      <c r="U289" s="574"/>
      <c r="V289" s="574"/>
      <c r="W289" s="574"/>
      <c r="X289" s="574"/>
      <c r="Y289" s="574"/>
      <c r="Z289" s="574"/>
      <c r="AA289" s="574"/>
      <c r="AB289" s="574"/>
      <c r="AC289" s="574"/>
      <c r="AD289" s="574"/>
      <c r="AE289" s="574"/>
      <c r="AF289" s="575"/>
      <c r="AG289" s="153">
        <v>1693</v>
      </c>
      <c r="AH289" s="690"/>
      <c r="AI289" s="691"/>
      <c r="AJ289" s="691"/>
      <c r="AK289" s="691"/>
      <c r="AL289" s="692"/>
      <c r="AM289" s="165" t="s">
        <v>284</v>
      </c>
      <c r="AN289" s="148"/>
    </row>
    <row r="290" spans="2:40" ht="15" customHeight="1" x14ac:dyDescent="0.45">
      <c r="B290" s="573" t="s">
        <v>934</v>
      </c>
      <c r="C290" s="574"/>
      <c r="D290" s="574"/>
      <c r="E290" s="574"/>
      <c r="F290" s="574"/>
      <c r="G290" s="574"/>
      <c r="H290" s="574"/>
      <c r="I290" s="574"/>
      <c r="J290" s="574"/>
      <c r="K290" s="574"/>
      <c r="L290" s="574"/>
      <c r="M290" s="574"/>
      <c r="N290" s="574"/>
      <c r="O290" s="574"/>
      <c r="P290" s="574"/>
      <c r="Q290" s="574"/>
      <c r="R290" s="574"/>
      <c r="S290" s="574"/>
      <c r="T290" s="574"/>
      <c r="U290" s="574"/>
      <c r="V290" s="574"/>
      <c r="W290" s="574"/>
      <c r="X290" s="574"/>
      <c r="Y290" s="574"/>
      <c r="Z290" s="574"/>
      <c r="AA290" s="574"/>
      <c r="AB290" s="574"/>
      <c r="AC290" s="574"/>
      <c r="AD290" s="574"/>
      <c r="AE290" s="574"/>
      <c r="AF290" s="575"/>
      <c r="AG290" s="153">
        <v>844</v>
      </c>
      <c r="AH290" s="690">
        <f>-(RRE!C41+RRE!C42)</f>
        <v>209400000</v>
      </c>
      <c r="AI290" s="691"/>
      <c r="AJ290" s="691"/>
      <c r="AK290" s="691"/>
      <c r="AL290" s="692"/>
      <c r="AM290" s="165" t="s">
        <v>284</v>
      </c>
      <c r="AN290" s="148"/>
    </row>
    <row r="291" spans="2:40" ht="15" customHeight="1" x14ac:dyDescent="0.45">
      <c r="B291" s="573" t="s">
        <v>935</v>
      </c>
      <c r="C291" s="574"/>
      <c r="D291" s="574"/>
      <c r="E291" s="574"/>
      <c r="F291" s="574"/>
      <c r="G291" s="574"/>
      <c r="H291" s="574"/>
      <c r="I291" s="574"/>
      <c r="J291" s="574"/>
      <c r="K291" s="574"/>
      <c r="L291" s="574"/>
      <c r="M291" s="574"/>
      <c r="N291" s="574"/>
      <c r="O291" s="574"/>
      <c r="P291" s="574"/>
      <c r="Q291" s="574"/>
      <c r="R291" s="574"/>
      <c r="S291" s="574"/>
      <c r="T291" s="574"/>
      <c r="U291" s="574"/>
      <c r="V291" s="574"/>
      <c r="W291" s="574"/>
      <c r="X291" s="574"/>
      <c r="Y291" s="574"/>
      <c r="Z291" s="574"/>
      <c r="AA291" s="574"/>
      <c r="AB291" s="574"/>
      <c r="AC291" s="574"/>
      <c r="AD291" s="574"/>
      <c r="AE291" s="574"/>
      <c r="AF291" s="575"/>
      <c r="AG291" s="153">
        <v>982</v>
      </c>
      <c r="AH291" s="690"/>
      <c r="AI291" s="691"/>
      <c r="AJ291" s="691"/>
      <c r="AK291" s="691"/>
      <c r="AL291" s="692"/>
      <c r="AM291" s="165" t="s">
        <v>284</v>
      </c>
      <c r="AN291" s="148"/>
    </row>
    <row r="292" spans="2:40" ht="15" customHeight="1" x14ac:dyDescent="0.45">
      <c r="B292" s="573" t="s">
        <v>936</v>
      </c>
      <c r="C292" s="574"/>
      <c r="D292" s="574"/>
      <c r="E292" s="574"/>
      <c r="F292" s="574"/>
      <c r="G292" s="574"/>
      <c r="H292" s="574"/>
      <c r="I292" s="574"/>
      <c r="J292" s="574"/>
      <c r="K292" s="574"/>
      <c r="L292" s="574"/>
      <c r="M292" s="574"/>
      <c r="N292" s="574"/>
      <c r="O292" s="574"/>
      <c r="P292" s="574"/>
      <c r="Q292" s="574"/>
      <c r="R292" s="574"/>
      <c r="S292" s="574"/>
      <c r="T292" s="574"/>
      <c r="U292" s="574"/>
      <c r="V292" s="574"/>
      <c r="W292" s="574"/>
      <c r="X292" s="574"/>
      <c r="Y292" s="574"/>
      <c r="Z292" s="574"/>
      <c r="AA292" s="574"/>
      <c r="AB292" s="574"/>
      <c r="AC292" s="574"/>
      <c r="AD292" s="574"/>
      <c r="AE292" s="574"/>
      <c r="AF292" s="575"/>
      <c r="AG292" s="153">
        <v>1198</v>
      </c>
      <c r="AH292" s="690"/>
      <c r="AI292" s="691"/>
      <c r="AJ292" s="691"/>
      <c r="AK292" s="691"/>
      <c r="AL292" s="692"/>
      <c r="AM292" s="165" t="s">
        <v>284</v>
      </c>
      <c r="AN292" s="148"/>
    </row>
    <row r="293" spans="2:40" ht="15" customHeight="1" thickBot="1" x14ac:dyDescent="0.5">
      <c r="B293" s="753" t="s">
        <v>937</v>
      </c>
      <c r="C293" s="754"/>
      <c r="D293" s="754"/>
      <c r="E293" s="754"/>
      <c r="F293" s="754"/>
      <c r="G293" s="754"/>
      <c r="H293" s="754"/>
      <c r="I293" s="754"/>
      <c r="J293" s="754"/>
      <c r="K293" s="754"/>
      <c r="L293" s="754"/>
      <c r="M293" s="754"/>
      <c r="N293" s="754"/>
      <c r="O293" s="754"/>
      <c r="P293" s="754"/>
      <c r="Q293" s="754"/>
      <c r="R293" s="754"/>
      <c r="S293" s="754"/>
      <c r="T293" s="754"/>
      <c r="U293" s="754"/>
      <c r="V293" s="754"/>
      <c r="W293" s="754"/>
      <c r="X293" s="754"/>
      <c r="Y293" s="754"/>
      <c r="Z293" s="754"/>
      <c r="AA293" s="754"/>
      <c r="AB293" s="754"/>
      <c r="AC293" s="754"/>
      <c r="AD293" s="754"/>
      <c r="AE293" s="754"/>
      <c r="AF293" s="755"/>
      <c r="AG293" s="160">
        <v>1199</v>
      </c>
      <c r="AH293" s="747">
        <f>+AH288-AH290</f>
        <v>87595985.246031702</v>
      </c>
      <c r="AI293" s="748"/>
      <c r="AJ293" s="748"/>
      <c r="AK293" s="748"/>
      <c r="AL293" s="749"/>
      <c r="AM293" s="181" t="s">
        <v>675</v>
      </c>
      <c r="AN293" s="148"/>
    </row>
    <row r="294" spans="2:40" ht="9" customHeight="1" thickTop="1" thickBot="1" x14ac:dyDescent="0.5">
      <c r="B294" s="612"/>
      <c r="C294" s="612"/>
      <c r="D294" s="612"/>
      <c r="E294" s="612"/>
      <c r="F294" s="612"/>
      <c r="G294" s="612"/>
      <c r="H294" s="612"/>
      <c r="I294" s="612"/>
      <c r="J294" s="612"/>
      <c r="K294" s="612"/>
      <c r="L294" s="612"/>
      <c r="M294" s="612"/>
      <c r="N294" s="612"/>
      <c r="O294" s="612"/>
      <c r="P294" s="612"/>
      <c r="Q294" s="612"/>
      <c r="R294" s="612"/>
      <c r="S294" s="612"/>
      <c r="T294" s="612"/>
      <c r="U294" s="612"/>
      <c r="V294" s="612"/>
      <c r="W294" s="612"/>
      <c r="X294" s="612"/>
      <c r="Y294" s="612"/>
      <c r="Z294" s="612"/>
      <c r="AA294" s="612"/>
      <c r="AB294" s="612"/>
      <c r="AC294" s="612"/>
      <c r="AD294" s="612"/>
      <c r="AE294" s="612"/>
      <c r="AF294" s="612"/>
      <c r="AG294" s="612"/>
      <c r="AH294" s="612"/>
      <c r="AI294" s="612"/>
      <c r="AJ294" s="612"/>
      <c r="AK294" s="612"/>
      <c r="AL294" s="612"/>
      <c r="AM294" s="612"/>
      <c r="AN294" s="148"/>
    </row>
    <row r="295" spans="2:40" ht="15" customHeight="1" thickTop="1" x14ac:dyDescent="0.45">
      <c r="B295" s="613" t="s">
        <v>938</v>
      </c>
      <c r="C295" s="614"/>
      <c r="D295" s="614"/>
      <c r="E295" s="614"/>
      <c r="F295" s="614"/>
      <c r="G295" s="614"/>
      <c r="H295" s="614"/>
      <c r="I295" s="614"/>
      <c r="J295" s="614"/>
      <c r="K295" s="614"/>
      <c r="L295" s="614"/>
      <c r="M295" s="614"/>
      <c r="N295" s="614"/>
      <c r="O295" s="614"/>
      <c r="P295" s="614"/>
      <c r="Q295" s="614"/>
      <c r="R295" s="614"/>
      <c r="S295" s="614"/>
      <c r="T295" s="614"/>
      <c r="U295" s="614"/>
      <c r="V295" s="614"/>
      <c r="W295" s="614"/>
      <c r="X295" s="614"/>
      <c r="Y295" s="614"/>
      <c r="Z295" s="614"/>
      <c r="AA295" s="614"/>
      <c r="AB295" s="614"/>
      <c r="AC295" s="614"/>
      <c r="AD295" s="614"/>
      <c r="AE295" s="614"/>
      <c r="AF295" s="614"/>
      <c r="AG295" s="614"/>
      <c r="AH295" s="614"/>
      <c r="AI295" s="614"/>
      <c r="AJ295" s="614"/>
      <c r="AK295" s="614"/>
      <c r="AL295" s="614"/>
      <c r="AM295" s="615"/>
      <c r="AN295" s="148"/>
    </row>
    <row r="296" spans="2:40" ht="15" customHeight="1" x14ac:dyDescent="0.45">
      <c r="B296" s="584" t="s">
        <v>939</v>
      </c>
      <c r="C296" s="585"/>
      <c r="D296" s="585"/>
      <c r="E296" s="585"/>
      <c r="F296" s="585"/>
      <c r="G296" s="585"/>
      <c r="H296" s="585"/>
      <c r="I296" s="585"/>
      <c r="J296" s="585"/>
      <c r="K296" s="585"/>
      <c r="L296" s="585"/>
      <c r="M296" s="585"/>
      <c r="N296" s="585"/>
      <c r="O296" s="585"/>
      <c r="P296" s="585"/>
      <c r="Q296" s="585"/>
      <c r="R296" s="585"/>
      <c r="S296" s="585"/>
      <c r="T296" s="585"/>
      <c r="U296" s="585"/>
      <c r="V296" s="585"/>
      <c r="W296" s="585"/>
      <c r="X296" s="585"/>
      <c r="Y296" s="585"/>
      <c r="Z296" s="585"/>
      <c r="AA296" s="585"/>
      <c r="AB296" s="585"/>
      <c r="AC296" s="585"/>
      <c r="AD296" s="585"/>
      <c r="AE296" s="585"/>
      <c r="AF296" s="586"/>
      <c r="AG296" s="153">
        <v>1145</v>
      </c>
      <c r="AH296" s="750"/>
      <c r="AI296" s="751"/>
      <c r="AJ296" s="751"/>
      <c r="AK296" s="751"/>
      <c r="AL296" s="752"/>
      <c r="AM296" s="165" t="s">
        <v>670</v>
      </c>
      <c r="AN296" s="148"/>
    </row>
    <row r="297" spans="2:40" ht="15" customHeight="1" x14ac:dyDescent="0.45">
      <c r="B297" s="573" t="s">
        <v>940</v>
      </c>
      <c r="C297" s="574"/>
      <c r="D297" s="574"/>
      <c r="E297" s="574"/>
      <c r="F297" s="574"/>
      <c r="G297" s="574"/>
      <c r="H297" s="574"/>
      <c r="I297" s="574"/>
      <c r="J297" s="574"/>
      <c r="K297" s="574"/>
      <c r="L297" s="574"/>
      <c r="M297" s="574"/>
      <c r="N297" s="574"/>
      <c r="O297" s="574"/>
      <c r="P297" s="574"/>
      <c r="Q297" s="574"/>
      <c r="R297" s="574"/>
      <c r="S297" s="574"/>
      <c r="T297" s="574"/>
      <c r="U297" s="574"/>
      <c r="V297" s="574"/>
      <c r="W297" s="574"/>
      <c r="X297" s="574"/>
      <c r="Y297" s="574"/>
      <c r="Z297" s="574"/>
      <c r="AA297" s="574"/>
      <c r="AB297" s="574"/>
      <c r="AC297" s="574"/>
      <c r="AD297" s="574"/>
      <c r="AE297" s="574"/>
      <c r="AF297" s="575"/>
      <c r="AG297" s="153">
        <v>1146</v>
      </c>
      <c r="AH297" s="690"/>
      <c r="AI297" s="691"/>
      <c r="AJ297" s="691"/>
      <c r="AK297" s="691"/>
      <c r="AL297" s="692"/>
      <c r="AM297" s="165" t="s">
        <v>284</v>
      </c>
      <c r="AN297" s="148"/>
    </row>
    <row r="298" spans="2:40" ht="15" customHeight="1" x14ac:dyDescent="0.45">
      <c r="B298" s="573" t="s">
        <v>941</v>
      </c>
      <c r="C298" s="574"/>
      <c r="D298" s="574"/>
      <c r="E298" s="574"/>
      <c r="F298" s="574"/>
      <c r="G298" s="574"/>
      <c r="H298" s="574"/>
      <c r="I298" s="574"/>
      <c r="J298" s="574"/>
      <c r="K298" s="574"/>
      <c r="L298" s="574"/>
      <c r="M298" s="574"/>
      <c r="N298" s="574"/>
      <c r="O298" s="574"/>
      <c r="P298" s="574"/>
      <c r="Q298" s="574"/>
      <c r="R298" s="574"/>
      <c r="S298" s="574"/>
      <c r="T298" s="574"/>
      <c r="U298" s="574"/>
      <c r="V298" s="574"/>
      <c r="W298" s="574"/>
      <c r="X298" s="574"/>
      <c r="Y298" s="574"/>
      <c r="Z298" s="574"/>
      <c r="AA298" s="574"/>
      <c r="AB298" s="574"/>
      <c r="AC298" s="574"/>
      <c r="AD298" s="574"/>
      <c r="AE298" s="574"/>
      <c r="AF298" s="575"/>
      <c r="AG298" s="153">
        <v>1177</v>
      </c>
      <c r="AH298" s="690"/>
      <c r="AI298" s="691"/>
      <c r="AJ298" s="691"/>
      <c r="AK298" s="691"/>
      <c r="AL298" s="692"/>
      <c r="AM298" s="165" t="s">
        <v>670</v>
      </c>
      <c r="AN298" s="148"/>
    </row>
    <row r="299" spans="2:40" ht="15" customHeight="1" x14ac:dyDescent="0.45">
      <c r="B299" s="573" t="s">
        <v>942</v>
      </c>
      <c r="C299" s="574"/>
      <c r="D299" s="574"/>
      <c r="E299" s="574"/>
      <c r="F299" s="574"/>
      <c r="G299" s="574"/>
      <c r="H299" s="574"/>
      <c r="I299" s="574"/>
      <c r="J299" s="574"/>
      <c r="K299" s="574"/>
      <c r="L299" s="574"/>
      <c r="M299" s="574"/>
      <c r="N299" s="574"/>
      <c r="O299" s="574"/>
      <c r="P299" s="574"/>
      <c r="Q299" s="574"/>
      <c r="R299" s="574"/>
      <c r="S299" s="574"/>
      <c r="T299" s="574"/>
      <c r="U299" s="574"/>
      <c r="V299" s="574"/>
      <c r="W299" s="574"/>
      <c r="X299" s="574"/>
      <c r="Y299" s="574"/>
      <c r="Z299" s="574"/>
      <c r="AA299" s="574"/>
      <c r="AB299" s="574"/>
      <c r="AC299" s="574"/>
      <c r="AD299" s="574"/>
      <c r="AE299" s="574"/>
      <c r="AF299" s="575"/>
      <c r="AG299" s="153">
        <v>893</v>
      </c>
      <c r="AH299" s="690">
        <f>-(RRE!C41+RRE!C42)</f>
        <v>209400000</v>
      </c>
      <c r="AI299" s="691"/>
      <c r="AJ299" s="691"/>
      <c r="AK299" s="691"/>
      <c r="AL299" s="692"/>
      <c r="AM299" s="165" t="s">
        <v>670</v>
      </c>
      <c r="AN299" s="148"/>
    </row>
    <row r="300" spans="2:40" ht="15" customHeight="1" x14ac:dyDescent="0.45">
      <c r="B300" s="573" t="s">
        <v>943</v>
      </c>
      <c r="C300" s="574"/>
      <c r="D300" s="574"/>
      <c r="E300" s="574"/>
      <c r="F300" s="574"/>
      <c r="G300" s="574"/>
      <c r="H300" s="574"/>
      <c r="I300" s="574"/>
      <c r="J300" s="574"/>
      <c r="K300" s="574"/>
      <c r="L300" s="574"/>
      <c r="M300" s="574"/>
      <c r="N300" s="574"/>
      <c r="O300" s="574"/>
      <c r="P300" s="574"/>
      <c r="Q300" s="574"/>
      <c r="R300" s="574"/>
      <c r="S300" s="574"/>
      <c r="T300" s="574"/>
      <c r="U300" s="574"/>
      <c r="V300" s="574"/>
      <c r="W300" s="574"/>
      <c r="X300" s="574"/>
      <c r="Y300" s="574"/>
      <c r="Z300" s="574"/>
      <c r="AA300" s="574"/>
      <c r="AB300" s="574"/>
      <c r="AC300" s="574"/>
      <c r="AD300" s="574"/>
      <c r="AE300" s="574"/>
      <c r="AF300" s="575"/>
      <c r="AG300" s="153">
        <v>894</v>
      </c>
      <c r="AH300" s="690"/>
      <c r="AI300" s="691"/>
      <c r="AJ300" s="691"/>
      <c r="AK300" s="691"/>
      <c r="AL300" s="692"/>
      <c r="AM300" s="165" t="s">
        <v>284</v>
      </c>
      <c r="AN300" s="148"/>
    </row>
    <row r="301" spans="2:40" x14ac:dyDescent="0.45">
      <c r="B301" s="573" t="s">
        <v>944</v>
      </c>
      <c r="C301" s="574"/>
      <c r="D301" s="574"/>
      <c r="E301" s="574"/>
      <c r="F301" s="574"/>
      <c r="G301" s="574"/>
      <c r="H301" s="574"/>
      <c r="I301" s="574"/>
      <c r="J301" s="574"/>
      <c r="K301" s="574"/>
      <c r="L301" s="574"/>
      <c r="M301" s="574"/>
      <c r="N301" s="574"/>
      <c r="O301" s="574"/>
      <c r="P301" s="574"/>
      <c r="Q301" s="574"/>
      <c r="R301" s="574"/>
      <c r="S301" s="574"/>
      <c r="T301" s="574"/>
      <c r="U301" s="574"/>
      <c r="V301" s="574"/>
      <c r="W301" s="574"/>
      <c r="X301" s="574"/>
      <c r="Y301" s="574"/>
      <c r="Z301" s="574"/>
      <c r="AA301" s="574"/>
      <c r="AB301" s="574"/>
      <c r="AC301" s="574"/>
      <c r="AD301" s="574"/>
      <c r="AE301" s="574"/>
      <c r="AF301" s="575"/>
      <c r="AG301" s="153">
        <v>1694</v>
      </c>
      <c r="AH301" s="690">
        <f>+AH281</f>
        <v>86616348.34603174</v>
      </c>
      <c r="AI301" s="691"/>
      <c r="AJ301" s="691"/>
      <c r="AK301" s="691"/>
      <c r="AL301" s="692"/>
      <c r="AM301" s="165" t="s">
        <v>670</v>
      </c>
      <c r="AN301" s="148"/>
    </row>
    <row r="302" spans="2:40" ht="15" customHeight="1" x14ac:dyDescent="0.45">
      <c r="B302" s="573" t="s">
        <v>945</v>
      </c>
      <c r="C302" s="574"/>
      <c r="D302" s="574"/>
      <c r="E302" s="574"/>
      <c r="F302" s="574"/>
      <c r="G302" s="574"/>
      <c r="H302" s="574"/>
      <c r="I302" s="574"/>
      <c r="J302" s="574"/>
      <c r="K302" s="574"/>
      <c r="L302" s="574"/>
      <c r="M302" s="574"/>
      <c r="N302" s="574"/>
      <c r="O302" s="574"/>
      <c r="P302" s="574"/>
      <c r="Q302" s="574"/>
      <c r="R302" s="574"/>
      <c r="S302" s="574"/>
      <c r="T302" s="574"/>
      <c r="U302" s="574"/>
      <c r="V302" s="574"/>
      <c r="W302" s="574"/>
      <c r="X302" s="574"/>
      <c r="Y302" s="574"/>
      <c r="Z302" s="574"/>
      <c r="AA302" s="574"/>
      <c r="AB302" s="574"/>
      <c r="AC302" s="574"/>
      <c r="AD302" s="574"/>
      <c r="AE302" s="574"/>
      <c r="AF302" s="575"/>
      <c r="AG302" s="153">
        <v>1695</v>
      </c>
      <c r="AH302" s="690"/>
      <c r="AI302" s="691"/>
      <c r="AJ302" s="691"/>
      <c r="AK302" s="691"/>
      <c r="AL302" s="692"/>
      <c r="AM302" s="165" t="s">
        <v>284</v>
      </c>
      <c r="AN302" s="148"/>
    </row>
    <row r="303" spans="2:40" ht="15" customHeight="1" x14ac:dyDescent="0.45">
      <c r="B303" s="573" t="s">
        <v>920</v>
      </c>
      <c r="C303" s="574"/>
      <c r="D303" s="574"/>
      <c r="E303" s="574"/>
      <c r="F303" s="574"/>
      <c r="G303" s="574"/>
      <c r="H303" s="574"/>
      <c r="I303" s="574"/>
      <c r="J303" s="574"/>
      <c r="K303" s="574"/>
      <c r="L303" s="574"/>
      <c r="M303" s="574"/>
      <c r="N303" s="574"/>
      <c r="O303" s="574"/>
      <c r="P303" s="574"/>
      <c r="Q303" s="574"/>
      <c r="R303" s="574"/>
      <c r="S303" s="574"/>
      <c r="T303" s="574"/>
      <c r="U303" s="574"/>
      <c r="V303" s="574"/>
      <c r="W303" s="574"/>
      <c r="X303" s="574"/>
      <c r="Y303" s="574"/>
      <c r="Z303" s="574"/>
      <c r="AA303" s="574"/>
      <c r="AB303" s="574"/>
      <c r="AC303" s="574"/>
      <c r="AD303" s="574"/>
      <c r="AE303" s="574"/>
      <c r="AF303" s="575"/>
      <c r="AG303" s="153">
        <v>1696</v>
      </c>
      <c r="AH303" s="690"/>
      <c r="AI303" s="691"/>
      <c r="AJ303" s="691"/>
      <c r="AK303" s="691"/>
      <c r="AL303" s="692"/>
      <c r="AM303" s="165" t="s">
        <v>670</v>
      </c>
      <c r="AN303" s="148"/>
    </row>
    <row r="304" spans="2:40" ht="15" customHeight="1" x14ac:dyDescent="0.45">
      <c r="B304" s="618" t="s">
        <v>946</v>
      </c>
      <c r="C304" s="619"/>
      <c r="D304" s="619"/>
      <c r="E304" s="619"/>
      <c r="F304" s="619"/>
      <c r="G304" s="619"/>
      <c r="H304" s="619"/>
      <c r="I304" s="619"/>
      <c r="J304" s="619"/>
      <c r="K304" s="619"/>
      <c r="L304" s="619"/>
      <c r="M304" s="619"/>
      <c r="N304" s="619"/>
      <c r="O304" s="619"/>
      <c r="P304" s="619"/>
      <c r="Q304" s="619"/>
      <c r="R304" s="619"/>
      <c r="S304" s="619"/>
      <c r="T304" s="619"/>
      <c r="U304" s="619"/>
      <c r="V304" s="619"/>
      <c r="W304" s="619"/>
      <c r="X304" s="619"/>
      <c r="Y304" s="619"/>
      <c r="Z304" s="619"/>
      <c r="AA304" s="619"/>
      <c r="AB304" s="619"/>
      <c r="AC304" s="619"/>
      <c r="AD304" s="619"/>
      <c r="AE304" s="619"/>
      <c r="AF304" s="681"/>
      <c r="AG304" s="153">
        <v>1178</v>
      </c>
      <c r="AH304" s="690"/>
      <c r="AI304" s="691"/>
      <c r="AJ304" s="691"/>
      <c r="AK304" s="691"/>
      <c r="AL304" s="692"/>
      <c r="AM304" s="165" t="s">
        <v>670</v>
      </c>
      <c r="AN304" s="200"/>
    </row>
    <row r="305" spans="2:40" ht="15" customHeight="1" x14ac:dyDescent="0.45">
      <c r="B305" s="573" t="s">
        <v>947</v>
      </c>
      <c r="C305" s="574"/>
      <c r="D305" s="574"/>
      <c r="E305" s="574"/>
      <c r="F305" s="574"/>
      <c r="G305" s="574"/>
      <c r="H305" s="574"/>
      <c r="I305" s="574"/>
      <c r="J305" s="574"/>
      <c r="K305" s="574"/>
      <c r="L305" s="574"/>
      <c r="M305" s="574"/>
      <c r="N305" s="574"/>
      <c r="O305" s="574"/>
      <c r="P305" s="574"/>
      <c r="Q305" s="574"/>
      <c r="R305" s="574"/>
      <c r="S305" s="574"/>
      <c r="T305" s="574"/>
      <c r="U305" s="574"/>
      <c r="V305" s="574"/>
      <c r="W305" s="574"/>
      <c r="X305" s="574"/>
      <c r="Y305" s="574"/>
      <c r="Z305" s="574"/>
      <c r="AA305" s="574"/>
      <c r="AB305" s="574"/>
      <c r="AC305" s="574"/>
      <c r="AD305" s="574"/>
      <c r="AE305" s="574"/>
      <c r="AF305" s="575"/>
      <c r="AG305" s="153">
        <v>1179</v>
      </c>
      <c r="AH305" s="690"/>
      <c r="AI305" s="691"/>
      <c r="AJ305" s="691"/>
      <c r="AK305" s="691"/>
      <c r="AL305" s="692"/>
      <c r="AM305" s="165" t="s">
        <v>284</v>
      </c>
      <c r="AN305" s="200"/>
    </row>
    <row r="306" spans="2:40" ht="15" customHeight="1" x14ac:dyDescent="0.45">
      <c r="B306" s="573" t="s">
        <v>948</v>
      </c>
      <c r="C306" s="574"/>
      <c r="D306" s="574"/>
      <c r="E306" s="574"/>
      <c r="F306" s="574"/>
      <c r="G306" s="574"/>
      <c r="H306" s="574"/>
      <c r="I306" s="574"/>
      <c r="J306" s="574"/>
      <c r="K306" s="574"/>
      <c r="L306" s="574"/>
      <c r="M306" s="574"/>
      <c r="N306" s="574"/>
      <c r="O306" s="574"/>
      <c r="P306" s="574"/>
      <c r="Q306" s="574"/>
      <c r="R306" s="574"/>
      <c r="S306" s="574"/>
      <c r="T306" s="574"/>
      <c r="U306" s="574"/>
      <c r="V306" s="574"/>
      <c r="W306" s="574"/>
      <c r="X306" s="574"/>
      <c r="Y306" s="574"/>
      <c r="Z306" s="574"/>
      <c r="AA306" s="574"/>
      <c r="AB306" s="574"/>
      <c r="AC306" s="574"/>
      <c r="AD306" s="574"/>
      <c r="AE306" s="574"/>
      <c r="AF306" s="575"/>
      <c r="AG306" s="153">
        <v>1180</v>
      </c>
      <c r="AH306" s="690">
        <f>+'Prueba del Patrimonio'!C28</f>
        <v>1000000</v>
      </c>
      <c r="AI306" s="691"/>
      <c r="AJ306" s="691"/>
      <c r="AK306" s="691"/>
      <c r="AL306" s="692"/>
      <c r="AM306" s="165" t="s">
        <v>670</v>
      </c>
      <c r="AN306" s="148"/>
    </row>
    <row r="307" spans="2:40" x14ac:dyDescent="0.45">
      <c r="B307" s="573" t="s">
        <v>931</v>
      </c>
      <c r="C307" s="574"/>
      <c r="D307" s="574"/>
      <c r="E307" s="574"/>
      <c r="F307" s="574"/>
      <c r="G307" s="574"/>
      <c r="H307" s="574"/>
      <c r="I307" s="574"/>
      <c r="J307" s="574"/>
      <c r="K307" s="574"/>
      <c r="L307" s="574"/>
      <c r="M307" s="574"/>
      <c r="N307" s="574"/>
      <c r="O307" s="574"/>
      <c r="P307" s="574"/>
      <c r="Q307" s="574"/>
      <c r="R307" s="574"/>
      <c r="S307" s="574"/>
      <c r="T307" s="574"/>
      <c r="U307" s="574"/>
      <c r="V307" s="574"/>
      <c r="W307" s="574"/>
      <c r="X307" s="574"/>
      <c r="Y307" s="574"/>
      <c r="Z307" s="574"/>
      <c r="AA307" s="574"/>
      <c r="AB307" s="574"/>
      <c r="AC307" s="574"/>
      <c r="AD307" s="574"/>
      <c r="AE307" s="574"/>
      <c r="AF307" s="575"/>
      <c r="AG307" s="153">
        <v>1182</v>
      </c>
      <c r="AH307" s="690">
        <f>-'Prueba del Patrimonio'!C23</f>
        <v>1500000</v>
      </c>
      <c r="AI307" s="691"/>
      <c r="AJ307" s="691"/>
      <c r="AK307" s="691"/>
      <c r="AL307" s="692"/>
      <c r="AM307" s="165" t="s">
        <v>284</v>
      </c>
      <c r="AN307" s="148"/>
    </row>
    <row r="308" spans="2:40" ht="15" customHeight="1" x14ac:dyDescent="0.45">
      <c r="B308" s="573" t="s">
        <v>894</v>
      </c>
      <c r="C308" s="574"/>
      <c r="D308" s="574"/>
      <c r="E308" s="574"/>
      <c r="F308" s="574"/>
      <c r="G308" s="574"/>
      <c r="H308" s="574"/>
      <c r="I308" s="574"/>
      <c r="J308" s="574"/>
      <c r="K308" s="574"/>
      <c r="L308" s="574"/>
      <c r="M308" s="574"/>
      <c r="N308" s="574"/>
      <c r="O308" s="574"/>
      <c r="P308" s="574"/>
      <c r="Q308" s="574"/>
      <c r="R308" s="574"/>
      <c r="S308" s="574"/>
      <c r="T308" s="574"/>
      <c r="U308" s="574"/>
      <c r="V308" s="574"/>
      <c r="W308" s="574"/>
      <c r="X308" s="574"/>
      <c r="Y308" s="574"/>
      <c r="Z308" s="574"/>
      <c r="AA308" s="574"/>
      <c r="AB308" s="574"/>
      <c r="AC308" s="574"/>
      <c r="AD308" s="574"/>
      <c r="AE308" s="574"/>
      <c r="AF308" s="575"/>
      <c r="AG308" s="153">
        <v>1697</v>
      </c>
      <c r="AH308" s="690">
        <f>-'Prueba del Patrimonio'!C21</f>
        <v>20363.099999999999</v>
      </c>
      <c r="AI308" s="691"/>
      <c r="AJ308" s="691"/>
      <c r="AK308" s="691"/>
      <c r="AL308" s="692"/>
      <c r="AM308" s="165" t="s">
        <v>284</v>
      </c>
      <c r="AN308" s="148"/>
    </row>
    <row r="309" spans="2:40" ht="15" customHeight="1" x14ac:dyDescent="0.45">
      <c r="B309" s="573" t="s">
        <v>949</v>
      </c>
      <c r="C309" s="574"/>
      <c r="D309" s="574"/>
      <c r="E309" s="574"/>
      <c r="F309" s="574"/>
      <c r="G309" s="574"/>
      <c r="H309" s="574"/>
      <c r="I309" s="574"/>
      <c r="J309" s="574"/>
      <c r="K309" s="574"/>
      <c r="L309" s="574"/>
      <c r="M309" s="574"/>
      <c r="N309" s="574"/>
      <c r="O309" s="574"/>
      <c r="P309" s="574"/>
      <c r="Q309" s="574"/>
      <c r="R309" s="574"/>
      <c r="S309" s="574"/>
      <c r="T309" s="574"/>
      <c r="U309" s="574"/>
      <c r="V309" s="574"/>
      <c r="W309" s="574"/>
      <c r="X309" s="574"/>
      <c r="Y309" s="574"/>
      <c r="Z309" s="574"/>
      <c r="AA309" s="574"/>
      <c r="AB309" s="574"/>
      <c r="AC309" s="574"/>
      <c r="AD309" s="574"/>
      <c r="AE309" s="574"/>
      <c r="AF309" s="575"/>
      <c r="AG309" s="153">
        <v>1186</v>
      </c>
      <c r="AH309" s="690"/>
      <c r="AI309" s="691"/>
      <c r="AJ309" s="691"/>
      <c r="AK309" s="691"/>
      <c r="AL309" s="692"/>
      <c r="AM309" s="165" t="s">
        <v>670</v>
      </c>
      <c r="AN309" s="148"/>
    </row>
    <row r="310" spans="2:40" ht="15" customHeight="1" x14ac:dyDescent="0.45">
      <c r="B310" s="573" t="s">
        <v>950</v>
      </c>
      <c r="C310" s="574"/>
      <c r="D310" s="574"/>
      <c r="E310" s="574"/>
      <c r="F310" s="574"/>
      <c r="G310" s="574"/>
      <c r="H310" s="574"/>
      <c r="I310" s="574"/>
      <c r="J310" s="574"/>
      <c r="K310" s="574"/>
      <c r="L310" s="574"/>
      <c r="M310" s="574"/>
      <c r="N310" s="574"/>
      <c r="O310" s="574"/>
      <c r="P310" s="574"/>
      <c r="Q310" s="574"/>
      <c r="R310" s="574"/>
      <c r="S310" s="574"/>
      <c r="T310" s="574"/>
      <c r="U310" s="574"/>
      <c r="V310" s="574"/>
      <c r="W310" s="574"/>
      <c r="X310" s="574"/>
      <c r="Y310" s="574"/>
      <c r="Z310" s="574"/>
      <c r="AA310" s="574"/>
      <c r="AB310" s="574"/>
      <c r="AC310" s="574"/>
      <c r="AD310" s="574"/>
      <c r="AE310" s="574"/>
      <c r="AF310" s="575"/>
      <c r="AG310" s="153">
        <v>1187</v>
      </c>
      <c r="AH310" s="690"/>
      <c r="AI310" s="691"/>
      <c r="AJ310" s="691"/>
      <c r="AK310" s="691"/>
      <c r="AL310" s="692"/>
      <c r="AM310" s="165" t="s">
        <v>284</v>
      </c>
      <c r="AN310" s="148"/>
    </row>
    <row r="311" spans="2:40" ht="15" customHeight="1" x14ac:dyDescent="0.45">
      <c r="B311" s="573" t="s">
        <v>899</v>
      </c>
      <c r="C311" s="574"/>
      <c r="D311" s="574"/>
      <c r="E311" s="574"/>
      <c r="F311" s="574"/>
      <c r="G311" s="574"/>
      <c r="H311" s="574"/>
      <c r="I311" s="574"/>
      <c r="J311" s="574"/>
      <c r="K311" s="574"/>
      <c r="L311" s="574"/>
      <c r="M311" s="574"/>
      <c r="N311" s="574"/>
      <c r="O311" s="574"/>
      <c r="P311" s="574"/>
      <c r="Q311" s="574"/>
      <c r="R311" s="574"/>
      <c r="S311" s="574"/>
      <c r="T311" s="574"/>
      <c r="U311" s="574"/>
      <c r="V311" s="574"/>
      <c r="W311" s="574"/>
      <c r="X311" s="574"/>
      <c r="Y311" s="574"/>
      <c r="Z311" s="574"/>
      <c r="AA311" s="574"/>
      <c r="AB311" s="574"/>
      <c r="AC311" s="574"/>
      <c r="AD311" s="574"/>
      <c r="AE311" s="574"/>
      <c r="AF311" s="575"/>
      <c r="AG311" s="153">
        <v>1700</v>
      </c>
      <c r="AH311" s="690"/>
      <c r="AI311" s="691"/>
      <c r="AJ311" s="691"/>
      <c r="AK311" s="691"/>
      <c r="AL311" s="692"/>
      <c r="AM311" s="165" t="s">
        <v>284</v>
      </c>
      <c r="AN311" s="148"/>
    </row>
    <row r="312" spans="2:40" ht="15" customHeight="1" x14ac:dyDescent="0.45">
      <c r="B312" s="573" t="s">
        <v>951</v>
      </c>
      <c r="C312" s="574"/>
      <c r="D312" s="574"/>
      <c r="E312" s="574"/>
      <c r="F312" s="574"/>
      <c r="G312" s="574"/>
      <c r="H312" s="574"/>
      <c r="I312" s="574"/>
      <c r="J312" s="574"/>
      <c r="K312" s="574"/>
      <c r="L312" s="574"/>
      <c r="M312" s="574"/>
      <c r="N312" s="574"/>
      <c r="O312" s="574"/>
      <c r="P312" s="574"/>
      <c r="Q312" s="574"/>
      <c r="R312" s="574"/>
      <c r="S312" s="574"/>
      <c r="T312" s="574"/>
      <c r="U312" s="574"/>
      <c r="V312" s="574"/>
      <c r="W312" s="574"/>
      <c r="X312" s="574"/>
      <c r="Y312" s="574"/>
      <c r="Z312" s="574"/>
      <c r="AA312" s="574"/>
      <c r="AB312" s="574"/>
      <c r="AC312" s="574"/>
      <c r="AD312" s="574"/>
      <c r="AE312" s="574"/>
      <c r="AF312" s="575"/>
      <c r="AG312" s="153">
        <v>1188</v>
      </c>
      <c r="AH312" s="690"/>
      <c r="AI312" s="691"/>
      <c r="AJ312" s="691"/>
      <c r="AK312" s="691"/>
      <c r="AL312" s="692"/>
      <c r="AM312" s="165" t="s">
        <v>284</v>
      </c>
      <c r="AN312" s="148"/>
    </row>
    <row r="313" spans="2:40" ht="15" customHeight="1" x14ac:dyDescent="0.45">
      <c r="B313" s="573" t="s">
        <v>952</v>
      </c>
      <c r="C313" s="574"/>
      <c r="D313" s="574"/>
      <c r="E313" s="574"/>
      <c r="F313" s="574"/>
      <c r="G313" s="574"/>
      <c r="H313" s="574"/>
      <c r="I313" s="574"/>
      <c r="J313" s="574"/>
      <c r="K313" s="574"/>
      <c r="L313" s="574"/>
      <c r="M313" s="574"/>
      <c r="N313" s="574"/>
      <c r="O313" s="574"/>
      <c r="P313" s="574"/>
      <c r="Q313" s="574"/>
      <c r="R313" s="574"/>
      <c r="S313" s="574"/>
      <c r="T313" s="574"/>
      <c r="U313" s="574"/>
      <c r="V313" s="574"/>
      <c r="W313" s="574"/>
      <c r="X313" s="574"/>
      <c r="Y313" s="574"/>
      <c r="Z313" s="574"/>
      <c r="AA313" s="574"/>
      <c r="AB313" s="574"/>
      <c r="AC313" s="574"/>
      <c r="AD313" s="574"/>
      <c r="AE313" s="574"/>
      <c r="AF313" s="575"/>
      <c r="AG313" s="153">
        <v>1701</v>
      </c>
      <c r="AH313" s="690"/>
      <c r="AI313" s="691"/>
      <c r="AJ313" s="691"/>
      <c r="AK313" s="691"/>
      <c r="AL313" s="692"/>
      <c r="AM313" s="165" t="s">
        <v>670</v>
      </c>
      <c r="AN313" s="148"/>
    </row>
    <row r="314" spans="2:40" ht="15" customHeight="1" x14ac:dyDescent="0.45">
      <c r="B314" s="573" t="s">
        <v>953</v>
      </c>
      <c r="C314" s="574"/>
      <c r="D314" s="574"/>
      <c r="E314" s="574"/>
      <c r="F314" s="574"/>
      <c r="G314" s="574"/>
      <c r="H314" s="574"/>
      <c r="I314" s="574"/>
      <c r="J314" s="574"/>
      <c r="K314" s="574"/>
      <c r="L314" s="574"/>
      <c r="M314" s="574"/>
      <c r="N314" s="574"/>
      <c r="O314" s="574"/>
      <c r="P314" s="574"/>
      <c r="Q314" s="574"/>
      <c r="R314" s="574"/>
      <c r="S314" s="574"/>
      <c r="T314" s="574"/>
      <c r="U314" s="574"/>
      <c r="V314" s="574"/>
      <c r="W314" s="574"/>
      <c r="X314" s="574"/>
      <c r="Y314" s="574"/>
      <c r="Z314" s="574"/>
      <c r="AA314" s="574"/>
      <c r="AB314" s="574"/>
      <c r="AC314" s="574"/>
      <c r="AD314" s="574"/>
      <c r="AE314" s="574"/>
      <c r="AF314" s="575"/>
      <c r="AG314" s="153">
        <v>1702</v>
      </c>
      <c r="AH314" s="690"/>
      <c r="AI314" s="691"/>
      <c r="AJ314" s="691"/>
      <c r="AK314" s="691"/>
      <c r="AL314" s="692"/>
      <c r="AM314" s="165" t="s">
        <v>670</v>
      </c>
      <c r="AN314" s="148"/>
    </row>
    <row r="315" spans="2:40" ht="15" customHeight="1" x14ac:dyDescent="0.45">
      <c r="B315" s="573" t="s">
        <v>954</v>
      </c>
      <c r="C315" s="574"/>
      <c r="D315" s="574"/>
      <c r="E315" s="574"/>
      <c r="F315" s="574"/>
      <c r="G315" s="574"/>
      <c r="H315" s="574"/>
      <c r="I315" s="574"/>
      <c r="J315" s="574"/>
      <c r="K315" s="574"/>
      <c r="L315" s="574"/>
      <c r="M315" s="574"/>
      <c r="N315" s="574"/>
      <c r="O315" s="574"/>
      <c r="P315" s="574"/>
      <c r="Q315" s="574"/>
      <c r="R315" s="574"/>
      <c r="S315" s="574"/>
      <c r="T315" s="574"/>
      <c r="U315" s="574"/>
      <c r="V315" s="574"/>
      <c r="W315" s="574"/>
      <c r="X315" s="574"/>
      <c r="Y315" s="574"/>
      <c r="Z315" s="574"/>
      <c r="AA315" s="574"/>
      <c r="AB315" s="574"/>
      <c r="AC315" s="574"/>
      <c r="AD315" s="574"/>
      <c r="AE315" s="574"/>
      <c r="AF315" s="575"/>
      <c r="AG315" s="153">
        <v>1189</v>
      </c>
      <c r="AH315" s="690"/>
      <c r="AI315" s="691"/>
      <c r="AJ315" s="691"/>
      <c r="AK315" s="691"/>
      <c r="AL315" s="692"/>
      <c r="AM315" s="165" t="s">
        <v>670</v>
      </c>
      <c r="AN315" s="148"/>
    </row>
    <row r="316" spans="2:40" ht="15" customHeight="1" x14ac:dyDescent="0.45">
      <c r="B316" s="573" t="s">
        <v>955</v>
      </c>
      <c r="C316" s="574"/>
      <c r="D316" s="574"/>
      <c r="E316" s="574"/>
      <c r="F316" s="574"/>
      <c r="G316" s="574"/>
      <c r="H316" s="574"/>
      <c r="I316" s="574"/>
      <c r="J316" s="574"/>
      <c r="K316" s="574"/>
      <c r="L316" s="574"/>
      <c r="M316" s="574"/>
      <c r="N316" s="574"/>
      <c r="O316" s="574"/>
      <c r="P316" s="574"/>
      <c r="Q316" s="574"/>
      <c r="R316" s="574"/>
      <c r="S316" s="574"/>
      <c r="T316" s="574"/>
      <c r="U316" s="574"/>
      <c r="V316" s="574"/>
      <c r="W316" s="574"/>
      <c r="X316" s="574"/>
      <c r="Y316" s="574"/>
      <c r="Z316" s="574"/>
      <c r="AA316" s="574"/>
      <c r="AB316" s="574"/>
      <c r="AC316" s="574"/>
      <c r="AD316" s="574"/>
      <c r="AE316" s="574"/>
      <c r="AF316" s="575"/>
      <c r="AG316" s="153">
        <v>1190</v>
      </c>
      <c r="AH316" s="690"/>
      <c r="AI316" s="691"/>
      <c r="AJ316" s="691"/>
      <c r="AK316" s="691"/>
      <c r="AL316" s="692"/>
      <c r="AM316" s="165" t="s">
        <v>284</v>
      </c>
      <c r="AN316" s="148"/>
    </row>
    <row r="317" spans="2:40" ht="15" customHeight="1" x14ac:dyDescent="0.45">
      <c r="B317" s="573" t="s">
        <v>956</v>
      </c>
      <c r="C317" s="574"/>
      <c r="D317" s="574"/>
      <c r="E317" s="574"/>
      <c r="F317" s="574"/>
      <c r="G317" s="574"/>
      <c r="H317" s="574"/>
      <c r="I317" s="574"/>
      <c r="J317" s="574"/>
      <c r="K317" s="574"/>
      <c r="L317" s="574"/>
      <c r="M317" s="574"/>
      <c r="N317" s="574"/>
      <c r="O317" s="574"/>
      <c r="P317" s="574"/>
      <c r="Q317" s="574"/>
      <c r="R317" s="574"/>
      <c r="S317" s="574"/>
      <c r="T317" s="574"/>
      <c r="U317" s="574"/>
      <c r="V317" s="574"/>
      <c r="W317" s="574"/>
      <c r="X317" s="574"/>
      <c r="Y317" s="574"/>
      <c r="Z317" s="574"/>
      <c r="AA317" s="574"/>
      <c r="AB317" s="574"/>
      <c r="AC317" s="574"/>
      <c r="AD317" s="574"/>
      <c r="AE317" s="574"/>
      <c r="AF317" s="575"/>
      <c r="AG317" s="153">
        <v>645</v>
      </c>
      <c r="AH317" s="690">
        <f>+AH299+AH301+AH306-AH307-AH308</f>
        <v>295495985.2460317</v>
      </c>
      <c r="AI317" s="691"/>
      <c r="AJ317" s="691"/>
      <c r="AK317" s="691"/>
      <c r="AL317" s="692"/>
      <c r="AM317" s="165" t="s">
        <v>675</v>
      </c>
      <c r="AN317" s="148"/>
    </row>
    <row r="318" spans="2:40" ht="15" customHeight="1" thickBot="1" x14ac:dyDescent="0.5">
      <c r="B318" s="659" t="s">
        <v>957</v>
      </c>
      <c r="C318" s="660"/>
      <c r="D318" s="660"/>
      <c r="E318" s="660"/>
      <c r="F318" s="660"/>
      <c r="G318" s="660"/>
      <c r="H318" s="660"/>
      <c r="I318" s="660"/>
      <c r="J318" s="660"/>
      <c r="K318" s="660"/>
      <c r="L318" s="660"/>
      <c r="M318" s="660"/>
      <c r="N318" s="660"/>
      <c r="O318" s="660"/>
      <c r="P318" s="660"/>
      <c r="Q318" s="660"/>
      <c r="R318" s="660"/>
      <c r="S318" s="660"/>
      <c r="T318" s="660"/>
      <c r="U318" s="660"/>
      <c r="V318" s="660"/>
      <c r="W318" s="660"/>
      <c r="X318" s="660"/>
      <c r="Y318" s="660"/>
      <c r="Z318" s="660"/>
      <c r="AA318" s="660"/>
      <c r="AB318" s="660"/>
      <c r="AC318" s="660"/>
      <c r="AD318" s="660"/>
      <c r="AE318" s="660"/>
      <c r="AF318" s="746"/>
      <c r="AG318" s="160">
        <v>646</v>
      </c>
      <c r="AH318" s="747"/>
      <c r="AI318" s="748"/>
      <c r="AJ318" s="748"/>
      <c r="AK318" s="748"/>
      <c r="AL318" s="749"/>
      <c r="AM318" s="181" t="s">
        <v>675</v>
      </c>
      <c r="AN318" s="148"/>
    </row>
    <row r="319" spans="2:40" ht="9" customHeight="1" thickTop="1" thickBot="1" x14ac:dyDescent="0.5">
      <c r="B319" s="612"/>
      <c r="C319" s="612"/>
      <c r="D319" s="612"/>
      <c r="E319" s="612"/>
      <c r="F319" s="612"/>
      <c r="G319" s="612"/>
      <c r="H319" s="612"/>
      <c r="I319" s="612"/>
      <c r="J319" s="612"/>
      <c r="K319" s="612"/>
      <c r="L319" s="612"/>
      <c r="M319" s="612"/>
      <c r="N319" s="612"/>
      <c r="O319" s="612"/>
      <c r="P319" s="612"/>
      <c r="Q319" s="612"/>
      <c r="R319" s="612"/>
      <c r="S319" s="612"/>
      <c r="T319" s="612"/>
      <c r="U319" s="612"/>
      <c r="V319" s="612"/>
      <c r="W319" s="612"/>
      <c r="X319" s="612"/>
      <c r="Y319" s="612"/>
      <c r="Z319" s="612"/>
      <c r="AA319" s="612"/>
      <c r="AB319" s="612"/>
      <c r="AC319" s="612"/>
      <c r="AD319" s="612"/>
      <c r="AE319" s="612"/>
      <c r="AF319" s="612"/>
      <c r="AG319" s="612"/>
      <c r="AH319" s="612"/>
      <c r="AI319" s="612"/>
      <c r="AJ319" s="612"/>
      <c r="AK319" s="612"/>
      <c r="AL319" s="612"/>
      <c r="AM319" s="612"/>
      <c r="AN319" s="148"/>
    </row>
    <row r="320" spans="2:40" ht="15" customHeight="1" thickTop="1" x14ac:dyDescent="0.45">
      <c r="B320" s="613" t="s">
        <v>958</v>
      </c>
      <c r="C320" s="614"/>
      <c r="D320" s="614"/>
      <c r="E320" s="614"/>
      <c r="F320" s="614"/>
      <c r="G320" s="614"/>
      <c r="H320" s="614"/>
      <c r="I320" s="614"/>
      <c r="J320" s="614"/>
      <c r="K320" s="614"/>
      <c r="L320" s="614"/>
      <c r="M320" s="614"/>
      <c r="N320" s="614"/>
      <c r="O320" s="614"/>
      <c r="P320" s="614"/>
      <c r="Q320" s="614"/>
      <c r="R320" s="614"/>
      <c r="S320" s="614"/>
      <c r="T320" s="614"/>
      <c r="U320" s="614"/>
      <c r="V320" s="614"/>
      <c r="W320" s="614"/>
      <c r="X320" s="614"/>
      <c r="Y320" s="614"/>
      <c r="Z320" s="614"/>
      <c r="AA320" s="614"/>
      <c r="AB320" s="614"/>
      <c r="AC320" s="614"/>
      <c r="AD320" s="614"/>
      <c r="AE320" s="614"/>
      <c r="AF320" s="614"/>
      <c r="AG320" s="614"/>
      <c r="AH320" s="614"/>
      <c r="AI320" s="614"/>
      <c r="AJ320" s="614"/>
      <c r="AK320" s="614"/>
      <c r="AL320" s="614"/>
      <c r="AM320" s="615"/>
      <c r="AN320" s="148"/>
    </row>
    <row r="321" spans="2:40" x14ac:dyDescent="0.45">
      <c r="B321" s="647"/>
      <c r="C321" s="648"/>
      <c r="D321" s="648"/>
      <c r="E321" s="648"/>
      <c r="F321" s="648"/>
      <c r="G321" s="676" t="s">
        <v>959</v>
      </c>
      <c r="H321" s="648"/>
      <c r="I321" s="648"/>
      <c r="J321" s="648"/>
      <c r="K321" s="676" t="s">
        <v>960</v>
      </c>
      <c r="L321" s="648"/>
      <c r="M321" s="648"/>
      <c r="N321" s="648"/>
      <c r="O321" s="651" t="s">
        <v>961</v>
      </c>
      <c r="P321" s="652"/>
      <c r="Q321" s="652"/>
      <c r="R321" s="652"/>
      <c r="S321" s="652"/>
      <c r="T321" s="652"/>
      <c r="U321" s="652"/>
      <c r="V321" s="652"/>
      <c r="W321" s="652"/>
      <c r="X321" s="652"/>
      <c r="Y321" s="652"/>
      <c r="Z321" s="652"/>
      <c r="AA321" s="652"/>
      <c r="AB321" s="652"/>
      <c r="AC321" s="652"/>
      <c r="AD321" s="652"/>
      <c r="AE321" s="652"/>
      <c r="AF321" s="652"/>
      <c r="AG321" s="652"/>
      <c r="AH321" s="740"/>
      <c r="AI321" s="676" t="s">
        <v>962</v>
      </c>
      <c r="AJ321" s="648"/>
      <c r="AK321" s="648"/>
      <c r="AL321" s="648"/>
      <c r="AM321" s="713"/>
      <c r="AN321" s="148"/>
    </row>
    <row r="322" spans="2:40" x14ac:dyDescent="0.45">
      <c r="B322" s="649"/>
      <c r="C322" s="644"/>
      <c r="D322" s="644"/>
      <c r="E322" s="644"/>
      <c r="F322" s="644"/>
      <c r="G322" s="643"/>
      <c r="H322" s="644"/>
      <c r="I322" s="644"/>
      <c r="J322" s="644"/>
      <c r="K322" s="643"/>
      <c r="L322" s="644"/>
      <c r="M322" s="644"/>
      <c r="N322" s="644"/>
      <c r="O322" s="741" t="s">
        <v>963</v>
      </c>
      <c r="P322" s="742"/>
      <c r="Q322" s="742"/>
      <c r="R322" s="742"/>
      <c r="S322" s="742"/>
      <c r="T322" s="742"/>
      <c r="U322" s="742"/>
      <c r="V322" s="742"/>
      <c r="W322" s="742"/>
      <c r="X322" s="742"/>
      <c r="Y322" s="742"/>
      <c r="Z322" s="743"/>
      <c r="AA322" s="643" t="s">
        <v>964</v>
      </c>
      <c r="AB322" s="644"/>
      <c r="AC322" s="644"/>
      <c r="AD322" s="644"/>
      <c r="AE322" s="643" t="s">
        <v>965</v>
      </c>
      <c r="AF322" s="644"/>
      <c r="AG322" s="644"/>
      <c r="AH322" s="644"/>
      <c r="AI322" s="643"/>
      <c r="AJ322" s="644"/>
      <c r="AK322" s="644"/>
      <c r="AL322" s="644"/>
      <c r="AM322" s="714"/>
      <c r="AN322" s="148"/>
    </row>
    <row r="323" spans="2:40" ht="16.5" customHeight="1" x14ac:dyDescent="0.45">
      <c r="B323" s="650"/>
      <c r="C323" s="646"/>
      <c r="D323" s="646"/>
      <c r="E323" s="646"/>
      <c r="F323" s="646"/>
      <c r="G323" s="645"/>
      <c r="H323" s="646"/>
      <c r="I323" s="646"/>
      <c r="J323" s="646"/>
      <c r="K323" s="645"/>
      <c r="L323" s="646"/>
      <c r="M323" s="646"/>
      <c r="N323" s="646"/>
      <c r="O323" s="744" t="s">
        <v>966</v>
      </c>
      <c r="P323" s="745"/>
      <c r="Q323" s="745"/>
      <c r="R323" s="745"/>
      <c r="S323" s="645" t="s">
        <v>967</v>
      </c>
      <c r="T323" s="646"/>
      <c r="U323" s="646"/>
      <c r="V323" s="646"/>
      <c r="W323" s="645" t="s">
        <v>968</v>
      </c>
      <c r="X323" s="646"/>
      <c r="Y323" s="646"/>
      <c r="Z323" s="646"/>
      <c r="AA323" s="645"/>
      <c r="AB323" s="646"/>
      <c r="AC323" s="646"/>
      <c r="AD323" s="646"/>
      <c r="AE323" s="645"/>
      <c r="AF323" s="646"/>
      <c r="AG323" s="646"/>
      <c r="AH323" s="646"/>
      <c r="AI323" s="645"/>
      <c r="AJ323" s="646"/>
      <c r="AK323" s="646"/>
      <c r="AL323" s="646"/>
      <c r="AM323" s="715"/>
      <c r="AN323" s="148"/>
    </row>
    <row r="324" spans="2:40" ht="27.75" customHeight="1" x14ac:dyDescent="0.45">
      <c r="B324" s="688" t="s">
        <v>969</v>
      </c>
      <c r="C324" s="689"/>
      <c r="D324" s="689"/>
      <c r="E324" s="689"/>
      <c r="F324" s="689"/>
      <c r="G324" s="168">
        <v>1200</v>
      </c>
      <c r="H324" s="737"/>
      <c r="I324" s="738"/>
      <c r="J324" s="739"/>
      <c r="K324" s="168">
        <v>1211</v>
      </c>
      <c r="L324" s="737"/>
      <c r="M324" s="738"/>
      <c r="N324" s="739"/>
      <c r="O324" s="168">
        <v>1221</v>
      </c>
      <c r="P324" s="737"/>
      <c r="Q324" s="738"/>
      <c r="R324" s="739"/>
      <c r="S324" s="153">
        <v>1730</v>
      </c>
      <c r="T324" s="737"/>
      <c r="U324" s="738"/>
      <c r="V324" s="739"/>
      <c r="W324" s="168">
        <v>1731</v>
      </c>
      <c r="X324" s="737"/>
      <c r="Y324" s="738"/>
      <c r="Z324" s="739"/>
      <c r="AA324" s="168">
        <v>1234</v>
      </c>
      <c r="AB324" s="737"/>
      <c r="AC324" s="738"/>
      <c r="AD324" s="739"/>
      <c r="AE324" s="168">
        <v>1246</v>
      </c>
      <c r="AF324" s="737"/>
      <c r="AG324" s="738"/>
      <c r="AH324" s="739"/>
      <c r="AI324" s="168">
        <v>1260</v>
      </c>
      <c r="AJ324" s="737"/>
      <c r="AK324" s="738"/>
      <c r="AL324" s="739"/>
      <c r="AM324" s="201" t="s">
        <v>670</v>
      </c>
      <c r="AN324" s="148"/>
    </row>
    <row r="325" spans="2:40" x14ac:dyDescent="0.45">
      <c r="B325" s="688" t="s">
        <v>970</v>
      </c>
      <c r="C325" s="689"/>
      <c r="D325" s="689"/>
      <c r="E325" s="689"/>
      <c r="F325" s="689"/>
      <c r="G325" s="725"/>
      <c r="H325" s="726"/>
      <c r="I325" s="726"/>
      <c r="J325" s="727"/>
      <c r="K325" s="725"/>
      <c r="L325" s="726"/>
      <c r="M325" s="726"/>
      <c r="N325" s="727"/>
      <c r="O325" s="168">
        <v>1222</v>
      </c>
      <c r="P325" s="737"/>
      <c r="Q325" s="738"/>
      <c r="R325" s="739"/>
      <c r="S325" s="725"/>
      <c r="T325" s="726"/>
      <c r="U325" s="726"/>
      <c r="V325" s="727"/>
      <c r="W325" s="168">
        <v>1843</v>
      </c>
      <c r="X325" s="737"/>
      <c r="Y325" s="738"/>
      <c r="Z325" s="739"/>
      <c r="AA325" s="168">
        <v>1235</v>
      </c>
      <c r="AB325" s="737"/>
      <c r="AC325" s="738"/>
      <c r="AD325" s="739"/>
      <c r="AE325" s="168">
        <v>1247</v>
      </c>
      <c r="AF325" s="737"/>
      <c r="AG325" s="738"/>
      <c r="AH325" s="739"/>
      <c r="AI325" s="725"/>
      <c r="AJ325" s="726"/>
      <c r="AK325" s="726"/>
      <c r="AL325" s="727"/>
      <c r="AM325" s="201" t="s">
        <v>284</v>
      </c>
      <c r="AN325" s="148"/>
    </row>
    <row r="326" spans="2:40" ht="26.65" customHeight="1" x14ac:dyDescent="0.45">
      <c r="B326" s="709" t="s">
        <v>971</v>
      </c>
      <c r="C326" s="710"/>
      <c r="D326" s="710"/>
      <c r="E326" s="710"/>
      <c r="F326" s="710"/>
      <c r="G326" s="175">
        <v>1933</v>
      </c>
      <c r="H326" s="669"/>
      <c r="I326" s="670"/>
      <c r="J326" s="671"/>
      <c r="K326" s="672"/>
      <c r="L326" s="673"/>
      <c r="M326" s="673"/>
      <c r="N326" s="674"/>
      <c r="O326" s="672"/>
      <c r="P326" s="673"/>
      <c r="Q326" s="673"/>
      <c r="R326" s="674"/>
      <c r="S326" s="175">
        <v>1934</v>
      </c>
      <c r="T326" s="669"/>
      <c r="U326" s="670"/>
      <c r="V326" s="671"/>
      <c r="W326" s="672"/>
      <c r="X326" s="673"/>
      <c r="Y326" s="673"/>
      <c r="Z326" s="674"/>
      <c r="AA326" s="672"/>
      <c r="AB326" s="673"/>
      <c r="AC326" s="673"/>
      <c r="AD326" s="674"/>
      <c r="AE326" s="672"/>
      <c r="AF326" s="673"/>
      <c r="AG326" s="673"/>
      <c r="AH326" s="674"/>
      <c r="AI326" s="175">
        <v>1935</v>
      </c>
      <c r="AJ326" s="669"/>
      <c r="AK326" s="670"/>
      <c r="AL326" s="671"/>
      <c r="AM326" s="201" t="s">
        <v>972</v>
      </c>
      <c r="AN326" s="148"/>
    </row>
    <row r="327" spans="2:40" ht="22.5" customHeight="1" x14ac:dyDescent="0.45">
      <c r="B327" s="631" t="s">
        <v>949</v>
      </c>
      <c r="C327" s="632"/>
      <c r="D327" s="632"/>
      <c r="E327" s="632"/>
      <c r="F327" s="632"/>
      <c r="G327" s="168">
        <v>1202</v>
      </c>
      <c r="H327" s="731"/>
      <c r="I327" s="732"/>
      <c r="J327" s="733"/>
      <c r="K327" s="168">
        <v>1212</v>
      </c>
      <c r="L327" s="734"/>
      <c r="M327" s="735"/>
      <c r="N327" s="736"/>
      <c r="O327" s="168">
        <v>1224</v>
      </c>
      <c r="P327" s="734"/>
      <c r="Q327" s="735"/>
      <c r="R327" s="736"/>
      <c r="S327" s="168">
        <v>1733</v>
      </c>
      <c r="T327" s="734"/>
      <c r="U327" s="735"/>
      <c r="V327" s="736"/>
      <c r="W327" s="168">
        <v>1734</v>
      </c>
      <c r="X327" s="734"/>
      <c r="Y327" s="735"/>
      <c r="Z327" s="736"/>
      <c r="AA327" s="168">
        <v>1236</v>
      </c>
      <c r="AB327" s="734"/>
      <c r="AC327" s="735"/>
      <c r="AD327" s="736"/>
      <c r="AE327" s="168">
        <v>1248</v>
      </c>
      <c r="AF327" s="734"/>
      <c r="AG327" s="735"/>
      <c r="AH327" s="736"/>
      <c r="AI327" s="168">
        <v>1262</v>
      </c>
      <c r="AJ327" s="734"/>
      <c r="AK327" s="735"/>
      <c r="AL327" s="736"/>
      <c r="AM327" s="201" t="s">
        <v>670</v>
      </c>
      <c r="AN327" s="148"/>
    </row>
    <row r="328" spans="2:40" ht="22.5" customHeight="1" x14ac:dyDescent="0.45">
      <c r="B328" s="688" t="s">
        <v>950</v>
      </c>
      <c r="C328" s="689"/>
      <c r="D328" s="689"/>
      <c r="E328" s="689"/>
      <c r="F328" s="689"/>
      <c r="G328" s="168">
        <v>1203</v>
      </c>
      <c r="H328" s="722"/>
      <c r="I328" s="723"/>
      <c r="J328" s="724"/>
      <c r="K328" s="168">
        <v>1213</v>
      </c>
      <c r="L328" s="716"/>
      <c r="M328" s="717"/>
      <c r="N328" s="718"/>
      <c r="O328" s="168">
        <v>1225</v>
      </c>
      <c r="P328" s="716"/>
      <c r="Q328" s="717"/>
      <c r="R328" s="718"/>
      <c r="S328" s="168">
        <v>1735</v>
      </c>
      <c r="T328" s="716"/>
      <c r="U328" s="717"/>
      <c r="V328" s="718"/>
      <c r="W328" s="168">
        <v>1736</v>
      </c>
      <c r="X328" s="716"/>
      <c r="Y328" s="717"/>
      <c r="Z328" s="718"/>
      <c r="AA328" s="168">
        <v>1237</v>
      </c>
      <c r="AB328" s="716"/>
      <c r="AC328" s="717"/>
      <c r="AD328" s="718"/>
      <c r="AE328" s="168">
        <v>1249</v>
      </c>
      <c r="AF328" s="716"/>
      <c r="AG328" s="717"/>
      <c r="AH328" s="718"/>
      <c r="AI328" s="168">
        <v>1263</v>
      </c>
      <c r="AJ328" s="716"/>
      <c r="AK328" s="717"/>
      <c r="AL328" s="718"/>
      <c r="AM328" s="201" t="s">
        <v>284</v>
      </c>
      <c r="AN328" s="148"/>
    </row>
    <row r="329" spans="2:40" ht="19.5" customHeight="1" x14ac:dyDescent="0.45">
      <c r="B329" s="688" t="s">
        <v>973</v>
      </c>
      <c r="C329" s="689"/>
      <c r="D329" s="689"/>
      <c r="E329" s="689"/>
      <c r="F329" s="689"/>
      <c r="G329" s="168">
        <v>1204</v>
      </c>
      <c r="H329" s="722"/>
      <c r="I329" s="723"/>
      <c r="J329" s="724"/>
      <c r="K329" s="168">
        <v>1214</v>
      </c>
      <c r="L329" s="716"/>
      <c r="M329" s="717"/>
      <c r="N329" s="718"/>
      <c r="O329" s="168">
        <v>1226</v>
      </c>
      <c r="P329" s="716"/>
      <c r="Q329" s="717"/>
      <c r="R329" s="718"/>
      <c r="S329" s="168">
        <v>1737</v>
      </c>
      <c r="T329" s="716"/>
      <c r="U329" s="717"/>
      <c r="V329" s="718"/>
      <c r="W329" s="168">
        <v>1738</v>
      </c>
      <c r="X329" s="716"/>
      <c r="Y329" s="717"/>
      <c r="Z329" s="718"/>
      <c r="AA329" s="168">
        <v>1238</v>
      </c>
      <c r="AB329" s="716"/>
      <c r="AC329" s="717"/>
      <c r="AD329" s="718"/>
      <c r="AE329" s="168">
        <v>1250</v>
      </c>
      <c r="AF329" s="716"/>
      <c r="AG329" s="717"/>
      <c r="AH329" s="718"/>
      <c r="AI329" s="168">
        <v>1264</v>
      </c>
      <c r="AJ329" s="716"/>
      <c r="AK329" s="717"/>
      <c r="AL329" s="718"/>
      <c r="AM329" s="201" t="s">
        <v>284</v>
      </c>
      <c r="AN329" s="148"/>
    </row>
    <row r="330" spans="2:40" x14ac:dyDescent="0.45">
      <c r="B330" s="688" t="s">
        <v>974</v>
      </c>
      <c r="C330" s="689"/>
      <c r="D330" s="689"/>
      <c r="E330" s="689"/>
      <c r="F330" s="689"/>
      <c r="G330" s="168">
        <v>1205</v>
      </c>
      <c r="H330" s="719">
        <f>+AH293</f>
        <v>87595985.246031702</v>
      </c>
      <c r="I330" s="720"/>
      <c r="J330" s="721"/>
      <c r="K330" s="168">
        <v>1215</v>
      </c>
      <c r="L330" s="716"/>
      <c r="M330" s="717"/>
      <c r="N330" s="718"/>
      <c r="O330" s="725"/>
      <c r="P330" s="726"/>
      <c r="Q330" s="726"/>
      <c r="R330" s="727"/>
      <c r="S330" s="725"/>
      <c r="T330" s="726"/>
      <c r="U330" s="726"/>
      <c r="V330" s="727"/>
      <c r="W330" s="168">
        <v>1740</v>
      </c>
      <c r="X330" s="716"/>
      <c r="Y330" s="717"/>
      <c r="Z330" s="718"/>
      <c r="AA330" s="168">
        <v>1239</v>
      </c>
      <c r="AB330" s="716"/>
      <c r="AC330" s="717"/>
      <c r="AD330" s="718"/>
      <c r="AE330" s="168">
        <v>1251</v>
      </c>
      <c r="AF330" s="728"/>
      <c r="AG330" s="729"/>
      <c r="AH330" s="730"/>
      <c r="AI330" s="725"/>
      <c r="AJ330" s="726"/>
      <c r="AK330" s="726"/>
      <c r="AL330" s="727"/>
      <c r="AM330" s="201" t="s">
        <v>670</v>
      </c>
      <c r="AN330" s="148"/>
    </row>
    <row r="331" spans="2:40" x14ac:dyDescent="0.45">
      <c r="B331" s="688" t="s">
        <v>294</v>
      </c>
      <c r="C331" s="689"/>
      <c r="D331" s="689"/>
      <c r="E331" s="689"/>
      <c r="F331" s="689"/>
      <c r="G331" s="168">
        <v>1206</v>
      </c>
      <c r="H331" s="722"/>
      <c r="I331" s="723"/>
      <c r="J331" s="724"/>
      <c r="K331" s="168">
        <v>1216</v>
      </c>
      <c r="L331" s="716"/>
      <c r="M331" s="717"/>
      <c r="N331" s="718"/>
      <c r="O331" s="168">
        <v>1228</v>
      </c>
      <c r="P331" s="716"/>
      <c r="Q331" s="717"/>
      <c r="R331" s="718"/>
      <c r="S331" s="168">
        <v>1741</v>
      </c>
      <c r="T331" s="716"/>
      <c r="U331" s="717"/>
      <c r="V331" s="718"/>
      <c r="W331" s="168">
        <v>1742</v>
      </c>
      <c r="X331" s="716"/>
      <c r="Y331" s="717"/>
      <c r="Z331" s="718"/>
      <c r="AA331" s="168">
        <v>1240</v>
      </c>
      <c r="AB331" s="716"/>
      <c r="AC331" s="717"/>
      <c r="AD331" s="718"/>
      <c r="AE331" s="168">
        <v>1252</v>
      </c>
      <c r="AF331" s="716"/>
      <c r="AG331" s="717"/>
      <c r="AH331" s="718"/>
      <c r="AI331" s="168">
        <v>1265</v>
      </c>
      <c r="AJ331" s="716"/>
      <c r="AK331" s="717"/>
      <c r="AL331" s="718"/>
      <c r="AM331" s="201" t="s">
        <v>670</v>
      </c>
      <c r="AN331" s="148"/>
    </row>
    <row r="332" spans="2:40" x14ac:dyDescent="0.45">
      <c r="B332" s="688" t="s">
        <v>975</v>
      </c>
      <c r="C332" s="689"/>
      <c r="D332" s="689"/>
      <c r="E332" s="689"/>
      <c r="F332" s="689"/>
      <c r="G332" s="168">
        <v>1207</v>
      </c>
      <c r="H332" s="722"/>
      <c r="I332" s="723"/>
      <c r="J332" s="724"/>
      <c r="K332" s="168">
        <v>1217</v>
      </c>
      <c r="L332" s="716"/>
      <c r="M332" s="717"/>
      <c r="N332" s="718"/>
      <c r="O332" s="168">
        <v>1229</v>
      </c>
      <c r="P332" s="716"/>
      <c r="Q332" s="717"/>
      <c r="R332" s="718"/>
      <c r="S332" s="168">
        <v>1743</v>
      </c>
      <c r="T332" s="716"/>
      <c r="U332" s="717"/>
      <c r="V332" s="718"/>
      <c r="W332" s="168">
        <v>1744</v>
      </c>
      <c r="X332" s="716"/>
      <c r="Y332" s="717"/>
      <c r="Z332" s="718"/>
      <c r="AA332" s="168">
        <v>1241</v>
      </c>
      <c r="AB332" s="716"/>
      <c r="AC332" s="717"/>
      <c r="AD332" s="718"/>
      <c r="AE332" s="168">
        <v>1253</v>
      </c>
      <c r="AF332" s="716"/>
      <c r="AG332" s="717"/>
      <c r="AH332" s="718"/>
      <c r="AI332" s="168">
        <v>1266</v>
      </c>
      <c r="AJ332" s="716"/>
      <c r="AK332" s="717"/>
      <c r="AL332" s="718"/>
      <c r="AM332" s="201" t="s">
        <v>284</v>
      </c>
      <c r="AN332" s="148"/>
    </row>
    <row r="333" spans="2:40" x14ac:dyDescent="0.45">
      <c r="B333" s="688" t="s">
        <v>976</v>
      </c>
      <c r="C333" s="689"/>
      <c r="D333" s="689"/>
      <c r="E333" s="689"/>
      <c r="F333" s="689"/>
      <c r="G333" s="168">
        <v>1208</v>
      </c>
      <c r="H333" s="719">
        <f>+AH307</f>
        <v>1500000</v>
      </c>
      <c r="I333" s="720"/>
      <c r="J333" s="721"/>
      <c r="K333" s="168">
        <v>1218</v>
      </c>
      <c r="L333" s="722"/>
      <c r="M333" s="723"/>
      <c r="N333" s="724"/>
      <c r="O333" s="168">
        <v>1230</v>
      </c>
      <c r="P333" s="722"/>
      <c r="Q333" s="723"/>
      <c r="R333" s="724"/>
      <c r="S333" s="168">
        <v>1745</v>
      </c>
      <c r="T333" s="722"/>
      <c r="U333" s="723"/>
      <c r="V333" s="724"/>
      <c r="W333" s="168">
        <v>1746</v>
      </c>
      <c r="X333" s="722"/>
      <c r="Y333" s="723"/>
      <c r="Z333" s="724"/>
      <c r="AA333" s="168">
        <v>1242</v>
      </c>
      <c r="AB333" s="722"/>
      <c r="AC333" s="723"/>
      <c r="AD333" s="724"/>
      <c r="AE333" s="168">
        <v>1254</v>
      </c>
      <c r="AF333" s="722"/>
      <c r="AG333" s="723"/>
      <c r="AH333" s="724"/>
      <c r="AI333" s="168">
        <v>1267</v>
      </c>
      <c r="AJ333" s="716"/>
      <c r="AK333" s="717"/>
      <c r="AL333" s="718"/>
      <c r="AM333" s="201" t="s">
        <v>284</v>
      </c>
      <c r="AN333" s="148"/>
    </row>
    <row r="334" spans="2:40" x14ac:dyDescent="0.45">
      <c r="B334" s="688" t="s">
        <v>977</v>
      </c>
      <c r="C334" s="689"/>
      <c r="D334" s="689"/>
      <c r="E334" s="689"/>
      <c r="F334" s="689"/>
      <c r="G334" s="168">
        <v>1209</v>
      </c>
      <c r="H334" s="722"/>
      <c r="I334" s="723"/>
      <c r="J334" s="724"/>
      <c r="K334" s="168">
        <v>1219</v>
      </c>
      <c r="L334" s="722"/>
      <c r="M334" s="723"/>
      <c r="N334" s="724"/>
      <c r="O334" s="168">
        <v>1231</v>
      </c>
      <c r="P334" s="716"/>
      <c r="Q334" s="717"/>
      <c r="R334" s="718"/>
      <c r="S334" s="168">
        <v>1747</v>
      </c>
      <c r="T334" s="716"/>
      <c r="U334" s="717"/>
      <c r="V334" s="718"/>
      <c r="W334" s="168">
        <v>1748</v>
      </c>
      <c r="X334" s="716"/>
      <c r="Y334" s="717"/>
      <c r="Z334" s="718"/>
      <c r="AA334" s="168">
        <v>1243</v>
      </c>
      <c r="AB334" s="716"/>
      <c r="AC334" s="717"/>
      <c r="AD334" s="718"/>
      <c r="AE334" s="168">
        <v>1255</v>
      </c>
      <c r="AF334" s="716"/>
      <c r="AG334" s="717"/>
      <c r="AH334" s="718"/>
      <c r="AI334" s="168">
        <v>1268</v>
      </c>
      <c r="AJ334" s="716"/>
      <c r="AK334" s="717"/>
      <c r="AL334" s="718"/>
      <c r="AM334" s="201" t="s">
        <v>284</v>
      </c>
      <c r="AN334" s="148"/>
    </row>
    <row r="335" spans="2:40" ht="22.5" customHeight="1" x14ac:dyDescent="0.45">
      <c r="B335" s="688" t="s">
        <v>978</v>
      </c>
      <c r="C335" s="689"/>
      <c r="D335" s="689"/>
      <c r="E335" s="689"/>
      <c r="F335" s="689"/>
      <c r="G335" s="168">
        <v>1210</v>
      </c>
      <c r="H335" s="719">
        <f>+H330-H333</f>
        <v>86095985.246031702</v>
      </c>
      <c r="I335" s="720"/>
      <c r="J335" s="721"/>
      <c r="K335" s="168">
        <v>1220</v>
      </c>
      <c r="L335" s="722"/>
      <c r="M335" s="723"/>
      <c r="N335" s="724"/>
      <c r="O335" s="168">
        <v>1232</v>
      </c>
      <c r="P335" s="722"/>
      <c r="Q335" s="723"/>
      <c r="R335" s="724"/>
      <c r="S335" s="168">
        <v>1749</v>
      </c>
      <c r="T335" s="722"/>
      <c r="U335" s="723"/>
      <c r="V335" s="724"/>
      <c r="W335" s="168">
        <v>1750</v>
      </c>
      <c r="X335" s="722"/>
      <c r="Y335" s="723"/>
      <c r="Z335" s="724"/>
      <c r="AA335" s="168">
        <v>1244</v>
      </c>
      <c r="AB335" s="722"/>
      <c r="AC335" s="723"/>
      <c r="AD335" s="724"/>
      <c r="AE335" s="168">
        <v>1256</v>
      </c>
      <c r="AF335" s="722"/>
      <c r="AG335" s="723"/>
      <c r="AH335" s="724"/>
      <c r="AI335" s="168">
        <v>1269</v>
      </c>
      <c r="AJ335" s="722"/>
      <c r="AK335" s="723"/>
      <c r="AL335" s="724"/>
      <c r="AM335" s="201" t="s">
        <v>675</v>
      </c>
      <c r="AN335" s="148"/>
    </row>
    <row r="336" spans="2:40" ht="22.5" customHeight="1" thickBot="1" x14ac:dyDescent="0.5">
      <c r="B336" s="686" t="s">
        <v>979</v>
      </c>
      <c r="C336" s="687"/>
      <c r="D336" s="687"/>
      <c r="E336" s="687"/>
      <c r="F336" s="687"/>
      <c r="G336" s="620"/>
      <c r="H336" s="621"/>
      <c r="I336" s="621"/>
      <c r="J336" s="621"/>
      <c r="K336" s="620"/>
      <c r="L336" s="621"/>
      <c r="M336" s="621"/>
      <c r="N336" s="621"/>
      <c r="O336" s="160">
        <v>1233</v>
      </c>
      <c r="P336" s="609"/>
      <c r="Q336" s="610"/>
      <c r="R336" s="610"/>
      <c r="S336" s="620"/>
      <c r="T336" s="621"/>
      <c r="U336" s="621"/>
      <c r="V336" s="621"/>
      <c r="W336" s="160">
        <v>1844</v>
      </c>
      <c r="X336" s="609"/>
      <c r="Y336" s="610"/>
      <c r="Z336" s="610"/>
      <c r="AA336" s="160">
        <v>1245</v>
      </c>
      <c r="AB336" s="450"/>
      <c r="AC336" s="451"/>
      <c r="AD336" s="451"/>
      <c r="AE336" s="160">
        <v>1257</v>
      </c>
      <c r="AF336" s="609"/>
      <c r="AG336" s="610"/>
      <c r="AH336" s="711"/>
      <c r="AI336" s="712"/>
      <c r="AJ336" s="621"/>
      <c r="AK336" s="621"/>
      <c r="AL336" s="621"/>
      <c r="AM336" s="202" t="s">
        <v>675</v>
      </c>
      <c r="AN336" s="148"/>
    </row>
    <row r="337" spans="2:40" ht="9" customHeight="1" thickTop="1" thickBot="1" x14ac:dyDescent="0.5">
      <c r="B337" s="612"/>
      <c r="C337" s="612"/>
      <c r="D337" s="612"/>
      <c r="E337" s="612"/>
      <c r="F337" s="612"/>
      <c r="G337" s="612"/>
      <c r="H337" s="612"/>
      <c r="I337" s="612"/>
      <c r="J337" s="612"/>
      <c r="K337" s="612"/>
      <c r="L337" s="612"/>
      <c r="M337" s="612"/>
      <c r="N337" s="612"/>
      <c r="O337" s="612"/>
      <c r="P337" s="612"/>
      <c r="Q337" s="612"/>
      <c r="R337" s="612"/>
      <c r="S337" s="612"/>
      <c r="T337" s="612"/>
      <c r="U337" s="612"/>
      <c r="V337" s="612"/>
      <c r="W337" s="612"/>
      <c r="X337" s="612"/>
      <c r="Y337" s="612"/>
      <c r="Z337" s="612"/>
      <c r="AA337" s="612"/>
      <c r="AB337" s="612"/>
      <c r="AC337" s="612"/>
      <c r="AD337" s="612"/>
      <c r="AE337" s="612"/>
      <c r="AF337" s="612"/>
      <c r="AG337" s="612"/>
      <c r="AH337" s="612"/>
      <c r="AI337" s="612"/>
      <c r="AJ337" s="612"/>
      <c r="AK337" s="612"/>
      <c r="AL337" s="612"/>
      <c r="AM337" s="612"/>
      <c r="AN337" s="148"/>
    </row>
    <row r="338" spans="2:40" ht="14.65" thickTop="1" x14ac:dyDescent="0.45">
      <c r="B338" s="613" t="s">
        <v>980</v>
      </c>
      <c r="C338" s="614"/>
      <c r="D338" s="614"/>
      <c r="E338" s="614"/>
      <c r="F338" s="614"/>
      <c r="G338" s="614"/>
      <c r="H338" s="614"/>
      <c r="I338" s="614"/>
      <c r="J338" s="614"/>
      <c r="K338" s="614"/>
      <c r="L338" s="614"/>
      <c r="M338" s="614"/>
      <c r="N338" s="614"/>
      <c r="O338" s="614"/>
      <c r="P338" s="614"/>
      <c r="Q338" s="614"/>
      <c r="R338" s="614"/>
      <c r="S338" s="614"/>
      <c r="T338" s="614"/>
      <c r="U338" s="614"/>
      <c r="V338" s="614"/>
      <c r="W338" s="614"/>
      <c r="X338" s="614"/>
      <c r="Y338" s="614"/>
      <c r="Z338" s="614"/>
      <c r="AA338" s="614"/>
      <c r="AB338" s="614"/>
      <c r="AC338" s="614"/>
      <c r="AD338" s="614"/>
      <c r="AE338" s="614"/>
      <c r="AF338" s="614"/>
      <c r="AG338" s="614"/>
      <c r="AH338" s="614"/>
      <c r="AI338" s="614"/>
      <c r="AJ338" s="614"/>
      <c r="AK338" s="614"/>
      <c r="AL338" s="614"/>
      <c r="AM338" s="615"/>
      <c r="AN338" s="148"/>
    </row>
    <row r="339" spans="2:40" x14ac:dyDescent="0.45">
      <c r="B339" s="647" t="s">
        <v>981</v>
      </c>
      <c r="C339" s="648"/>
      <c r="D339" s="648"/>
      <c r="E339" s="648"/>
      <c r="F339" s="648"/>
      <c r="G339" s="677" t="s">
        <v>982</v>
      </c>
      <c r="H339" s="678"/>
      <c r="I339" s="678"/>
      <c r="J339" s="678"/>
      <c r="K339" s="678"/>
      <c r="L339" s="678"/>
      <c r="M339" s="678"/>
      <c r="N339" s="678"/>
      <c r="O339" s="678"/>
      <c r="P339" s="678"/>
      <c r="Q339" s="678"/>
      <c r="R339" s="678"/>
      <c r="S339" s="678"/>
      <c r="T339" s="678"/>
      <c r="U339" s="678"/>
      <c r="V339" s="678"/>
      <c r="W339" s="678"/>
      <c r="X339" s="678"/>
      <c r="Y339" s="678"/>
      <c r="Z339" s="678"/>
      <c r="AA339" s="677" t="s">
        <v>983</v>
      </c>
      <c r="AB339" s="678"/>
      <c r="AC339" s="678"/>
      <c r="AD339" s="678"/>
      <c r="AE339" s="678"/>
      <c r="AF339" s="678"/>
      <c r="AG339" s="678"/>
      <c r="AH339" s="678"/>
      <c r="AI339" s="678"/>
      <c r="AJ339" s="678"/>
      <c r="AK339" s="678"/>
      <c r="AL339" s="678"/>
      <c r="AM339" s="713"/>
      <c r="AN339" s="148"/>
    </row>
    <row r="340" spans="2:40" x14ac:dyDescent="0.45">
      <c r="B340" s="649"/>
      <c r="C340" s="644"/>
      <c r="D340" s="644"/>
      <c r="E340" s="644"/>
      <c r="F340" s="644"/>
      <c r="G340" s="677" t="s">
        <v>779</v>
      </c>
      <c r="H340" s="678"/>
      <c r="I340" s="678"/>
      <c r="J340" s="678"/>
      <c r="K340" s="678"/>
      <c r="L340" s="678"/>
      <c r="M340" s="678"/>
      <c r="N340" s="678"/>
      <c r="O340" s="677" t="s">
        <v>984</v>
      </c>
      <c r="P340" s="678"/>
      <c r="Q340" s="678"/>
      <c r="R340" s="678"/>
      <c r="S340" s="678"/>
      <c r="T340" s="678"/>
      <c r="U340" s="678"/>
      <c r="V340" s="678"/>
      <c r="W340" s="676" t="s">
        <v>985</v>
      </c>
      <c r="X340" s="648"/>
      <c r="Y340" s="648"/>
      <c r="Z340" s="648"/>
      <c r="AA340" s="643" t="s">
        <v>986</v>
      </c>
      <c r="AB340" s="644"/>
      <c r="AC340" s="644"/>
      <c r="AD340" s="644"/>
      <c r="AE340" s="676" t="s">
        <v>987</v>
      </c>
      <c r="AF340" s="648"/>
      <c r="AG340" s="648"/>
      <c r="AH340" s="648"/>
      <c r="AI340" s="676" t="s">
        <v>985</v>
      </c>
      <c r="AJ340" s="648"/>
      <c r="AK340" s="648"/>
      <c r="AL340" s="648"/>
      <c r="AM340" s="714"/>
      <c r="AN340" s="148"/>
    </row>
    <row r="341" spans="2:40" x14ac:dyDescent="0.45">
      <c r="B341" s="650"/>
      <c r="C341" s="646"/>
      <c r="D341" s="646"/>
      <c r="E341" s="646"/>
      <c r="F341" s="646"/>
      <c r="G341" s="645" t="s">
        <v>986</v>
      </c>
      <c r="H341" s="646"/>
      <c r="I341" s="646"/>
      <c r="J341" s="646"/>
      <c r="K341" s="651" t="s">
        <v>987</v>
      </c>
      <c r="L341" s="652"/>
      <c r="M341" s="652"/>
      <c r="N341" s="652"/>
      <c r="O341" s="645" t="s">
        <v>986</v>
      </c>
      <c r="P341" s="646"/>
      <c r="Q341" s="646"/>
      <c r="R341" s="646"/>
      <c r="S341" s="651" t="s">
        <v>987</v>
      </c>
      <c r="T341" s="652"/>
      <c r="U341" s="652"/>
      <c r="V341" s="652"/>
      <c r="W341" s="645"/>
      <c r="X341" s="646"/>
      <c r="Y341" s="646"/>
      <c r="Z341" s="646"/>
      <c r="AA341" s="645"/>
      <c r="AB341" s="646"/>
      <c r="AC341" s="646"/>
      <c r="AD341" s="646"/>
      <c r="AE341" s="645"/>
      <c r="AF341" s="646"/>
      <c r="AG341" s="646"/>
      <c r="AH341" s="646"/>
      <c r="AI341" s="645"/>
      <c r="AJ341" s="646"/>
      <c r="AK341" s="646"/>
      <c r="AL341" s="646"/>
      <c r="AM341" s="715"/>
      <c r="AN341" s="148"/>
    </row>
    <row r="342" spans="2:40" ht="24.75" customHeight="1" x14ac:dyDescent="0.45">
      <c r="B342" s="688" t="s">
        <v>988</v>
      </c>
      <c r="C342" s="689"/>
      <c r="D342" s="689"/>
      <c r="E342" s="689"/>
      <c r="F342" s="689"/>
      <c r="G342" s="168">
        <v>1270</v>
      </c>
      <c r="H342" s="427"/>
      <c r="I342" s="428"/>
      <c r="J342" s="428"/>
      <c r="K342" s="168">
        <v>1279</v>
      </c>
      <c r="L342" s="427"/>
      <c r="M342" s="428"/>
      <c r="N342" s="428"/>
      <c r="O342" s="168">
        <v>1288</v>
      </c>
      <c r="P342" s="427"/>
      <c r="Q342" s="428"/>
      <c r="R342" s="428"/>
      <c r="S342" s="168">
        <v>1301</v>
      </c>
      <c r="T342" s="427"/>
      <c r="U342" s="428"/>
      <c r="V342" s="428"/>
      <c r="W342" s="168">
        <v>1313</v>
      </c>
      <c r="X342" s="455"/>
      <c r="Y342" s="456"/>
      <c r="Z342" s="456"/>
      <c r="AA342" s="168">
        <v>1324</v>
      </c>
      <c r="AB342" s="455"/>
      <c r="AC342" s="456"/>
      <c r="AD342" s="693"/>
      <c r="AE342" s="168">
        <v>1335</v>
      </c>
      <c r="AF342" s="455"/>
      <c r="AG342" s="456"/>
      <c r="AH342" s="693"/>
      <c r="AI342" s="168">
        <v>1346</v>
      </c>
      <c r="AJ342" s="455"/>
      <c r="AK342" s="456"/>
      <c r="AL342" s="693"/>
      <c r="AM342" s="203" t="s">
        <v>670</v>
      </c>
      <c r="AN342" s="148"/>
    </row>
    <row r="343" spans="2:40" ht="27.75" customHeight="1" x14ac:dyDescent="0.45">
      <c r="B343" s="688" t="s">
        <v>989</v>
      </c>
      <c r="C343" s="689"/>
      <c r="D343" s="689"/>
      <c r="E343" s="689"/>
      <c r="F343" s="689"/>
      <c r="G343" s="168">
        <v>1821</v>
      </c>
      <c r="H343" s="427"/>
      <c r="I343" s="428"/>
      <c r="J343" s="428"/>
      <c r="K343" s="168">
        <v>1822</v>
      </c>
      <c r="L343" s="427"/>
      <c r="M343" s="428"/>
      <c r="N343" s="428"/>
      <c r="O343" s="168">
        <v>1289</v>
      </c>
      <c r="P343" s="427"/>
      <c r="Q343" s="428"/>
      <c r="R343" s="428"/>
      <c r="S343" s="168">
        <v>1302</v>
      </c>
      <c r="T343" s="427"/>
      <c r="U343" s="428"/>
      <c r="V343" s="428"/>
      <c r="W343" s="665"/>
      <c r="X343" s="666"/>
      <c r="Y343" s="666"/>
      <c r="Z343" s="666"/>
      <c r="AA343" s="665"/>
      <c r="AB343" s="666"/>
      <c r="AC343" s="666"/>
      <c r="AD343" s="666"/>
      <c r="AE343" s="665"/>
      <c r="AF343" s="666"/>
      <c r="AG343" s="666"/>
      <c r="AH343" s="666"/>
      <c r="AI343" s="665"/>
      <c r="AJ343" s="666"/>
      <c r="AK343" s="666"/>
      <c r="AL343" s="666"/>
      <c r="AM343" s="201" t="s">
        <v>284</v>
      </c>
      <c r="AN343" s="148"/>
    </row>
    <row r="344" spans="2:40" ht="27.75" customHeight="1" x14ac:dyDescent="0.45">
      <c r="B344" s="709" t="s">
        <v>990</v>
      </c>
      <c r="C344" s="710"/>
      <c r="D344" s="710"/>
      <c r="E344" s="710"/>
      <c r="F344" s="710"/>
      <c r="G344" s="186">
        <v>1936</v>
      </c>
      <c r="H344" s="641"/>
      <c r="I344" s="642"/>
      <c r="J344" s="642"/>
      <c r="K344" s="186">
        <v>1937</v>
      </c>
      <c r="L344" s="641"/>
      <c r="M344" s="642"/>
      <c r="N344" s="642"/>
      <c r="O344" s="186">
        <v>1938</v>
      </c>
      <c r="P344" s="641"/>
      <c r="Q344" s="642"/>
      <c r="R344" s="642"/>
      <c r="S344" s="186">
        <v>1939</v>
      </c>
      <c r="T344" s="641"/>
      <c r="U344" s="642"/>
      <c r="V344" s="642"/>
      <c r="W344" s="637"/>
      <c r="X344" s="638"/>
      <c r="Y344" s="638"/>
      <c r="Z344" s="638"/>
      <c r="AA344" s="186">
        <v>1940</v>
      </c>
      <c r="AB344" s="641"/>
      <c r="AC344" s="642"/>
      <c r="AD344" s="642"/>
      <c r="AE344" s="186">
        <v>1941</v>
      </c>
      <c r="AF344" s="641"/>
      <c r="AG344" s="642"/>
      <c r="AH344" s="642"/>
      <c r="AI344" s="637"/>
      <c r="AJ344" s="638"/>
      <c r="AK344" s="638"/>
      <c r="AL344" s="638"/>
      <c r="AM344" s="195" t="s">
        <v>284</v>
      </c>
      <c r="AN344" s="148"/>
    </row>
    <row r="345" spans="2:40" ht="21.75" customHeight="1" x14ac:dyDescent="0.45">
      <c r="B345" s="708" t="s">
        <v>949</v>
      </c>
      <c r="C345" s="632"/>
      <c r="D345" s="632"/>
      <c r="E345" s="632"/>
      <c r="F345" s="632"/>
      <c r="G345" s="168">
        <v>1271</v>
      </c>
      <c r="H345" s="699"/>
      <c r="I345" s="700"/>
      <c r="J345" s="700"/>
      <c r="K345" s="168">
        <v>1280</v>
      </c>
      <c r="L345" s="699"/>
      <c r="M345" s="700"/>
      <c r="N345" s="700"/>
      <c r="O345" s="168">
        <v>1290</v>
      </c>
      <c r="P345" s="699"/>
      <c r="Q345" s="700"/>
      <c r="R345" s="700"/>
      <c r="S345" s="168">
        <v>1303</v>
      </c>
      <c r="T345" s="699"/>
      <c r="U345" s="700"/>
      <c r="V345" s="701"/>
      <c r="W345" s="168">
        <v>1314</v>
      </c>
      <c r="X345" s="699"/>
      <c r="Y345" s="700"/>
      <c r="Z345" s="700"/>
      <c r="AA345" s="168">
        <v>1326</v>
      </c>
      <c r="AB345" s="699"/>
      <c r="AC345" s="700"/>
      <c r="AD345" s="701"/>
      <c r="AE345" s="168">
        <v>1337</v>
      </c>
      <c r="AF345" s="699"/>
      <c r="AG345" s="700"/>
      <c r="AH345" s="701"/>
      <c r="AI345" s="168">
        <v>1347</v>
      </c>
      <c r="AJ345" s="699"/>
      <c r="AK345" s="700"/>
      <c r="AL345" s="701"/>
      <c r="AM345" s="201" t="s">
        <v>670</v>
      </c>
      <c r="AN345" s="148"/>
    </row>
    <row r="346" spans="2:40" ht="21.75" customHeight="1" x14ac:dyDescent="0.45">
      <c r="B346" s="688" t="s">
        <v>950</v>
      </c>
      <c r="C346" s="689"/>
      <c r="D346" s="689"/>
      <c r="E346" s="689"/>
      <c r="F346" s="689"/>
      <c r="G346" s="168">
        <v>1272</v>
      </c>
      <c r="H346" s="455"/>
      <c r="I346" s="456"/>
      <c r="J346" s="456"/>
      <c r="K346" s="168">
        <v>1281</v>
      </c>
      <c r="L346" s="455"/>
      <c r="M346" s="456"/>
      <c r="N346" s="456"/>
      <c r="O346" s="168">
        <v>1291</v>
      </c>
      <c r="P346" s="455"/>
      <c r="Q346" s="456"/>
      <c r="R346" s="456"/>
      <c r="S346" s="168">
        <v>1304</v>
      </c>
      <c r="T346" s="455"/>
      <c r="U346" s="456"/>
      <c r="V346" s="693"/>
      <c r="W346" s="168">
        <v>1315</v>
      </c>
      <c r="X346" s="455"/>
      <c r="Y346" s="456"/>
      <c r="Z346" s="456"/>
      <c r="AA346" s="168">
        <v>1327</v>
      </c>
      <c r="AB346" s="455"/>
      <c r="AC346" s="456"/>
      <c r="AD346" s="693"/>
      <c r="AE346" s="168">
        <v>1338</v>
      </c>
      <c r="AF346" s="455"/>
      <c r="AG346" s="456"/>
      <c r="AH346" s="693"/>
      <c r="AI346" s="168">
        <v>1348</v>
      </c>
      <c r="AJ346" s="455"/>
      <c r="AK346" s="456"/>
      <c r="AL346" s="693"/>
      <c r="AM346" s="201" t="s">
        <v>284</v>
      </c>
      <c r="AN346" s="148"/>
    </row>
    <row r="347" spans="2:40" x14ac:dyDescent="0.45">
      <c r="B347" s="688" t="s">
        <v>991</v>
      </c>
      <c r="C347" s="689"/>
      <c r="D347" s="689"/>
      <c r="E347" s="689"/>
      <c r="F347" s="689"/>
      <c r="G347" s="665"/>
      <c r="H347" s="666"/>
      <c r="I347" s="666"/>
      <c r="J347" s="666"/>
      <c r="K347" s="665"/>
      <c r="L347" s="666"/>
      <c r="M347" s="666"/>
      <c r="N347" s="666"/>
      <c r="O347" s="168">
        <v>1292</v>
      </c>
      <c r="P347" s="705"/>
      <c r="Q347" s="706"/>
      <c r="R347" s="707"/>
      <c r="S347" s="168">
        <v>1305</v>
      </c>
      <c r="T347" s="690">
        <f>+RRE!H23</f>
        <v>23386414.053428572</v>
      </c>
      <c r="U347" s="691"/>
      <c r="V347" s="692"/>
      <c r="W347" s="168">
        <v>1316</v>
      </c>
      <c r="X347" s="455"/>
      <c r="Y347" s="456"/>
      <c r="Z347" s="456"/>
      <c r="AA347" s="665"/>
      <c r="AB347" s="666"/>
      <c r="AC347" s="666"/>
      <c r="AD347" s="666"/>
      <c r="AE347" s="665"/>
      <c r="AF347" s="666"/>
      <c r="AG347" s="666"/>
      <c r="AH347" s="666"/>
      <c r="AI347" s="665"/>
      <c r="AJ347" s="666"/>
      <c r="AK347" s="666"/>
      <c r="AL347" s="666"/>
      <c r="AM347" s="201" t="s">
        <v>670</v>
      </c>
      <c r="AN347" s="148"/>
    </row>
    <row r="348" spans="2:40" ht="21.75" customHeight="1" x14ac:dyDescent="0.45">
      <c r="B348" s="688" t="s">
        <v>992</v>
      </c>
      <c r="C348" s="689"/>
      <c r="D348" s="689"/>
      <c r="E348" s="689"/>
      <c r="F348" s="689"/>
      <c r="G348" s="168">
        <v>1273</v>
      </c>
      <c r="H348" s="696"/>
      <c r="I348" s="697"/>
      <c r="J348" s="697"/>
      <c r="K348" s="168">
        <v>1282</v>
      </c>
      <c r="L348" s="696"/>
      <c r="M348" s="697"/>
      <c r="N348" s="697"/>
      <c r="O348" s="168">
        <v>1293</v>
      </c>
      <c r="P348" s="696"/>
      <c r="Q348" s="697"/>
      <c r="R348" s="697"/>
      <c r="S348" s="168">
        <v>1306</v>
      </c>
      <c r="T348" s="690">
        <f>+RRE!H24</f>
        <v>369863</v>
      </c>
      <c r="U348" s="691"/>
      <c r="V348" s="692"/>
      <c r="W348" s="168">
        <v>1317</v>
      </c>
      <c r="X348" s="696"/>
      <c r="Y348" s="697"/>
      <c r="Z348" s="697"/>
      <c r="AA348" s="168">
        <v>1328</v>
      </c>
      <c r="AB348" s="696"/>
      <c r="AC348" s="697"/>
      <c r="AD348" s="697"/>
      <c r="AE348" s="168">
        <v>1339</v>
      </c>
      <c r="AF348" s="696"/>
      <c r="AG348" s="697"/>
      <c r="AH348" s="697"/>
      <c r="AI348" s="168">
        <v>1349</v>
      </c>
      <c r="AJ348" s="696"/>
      <c r="AK348" s="697"/>
      <c r="AL348" s="697"/>
      <c r="AM348" s="201" t="s">
        <v>670</v>
      </c>
      <c r="AN348" s="148"/>
    </row>
    <row r="349" spans="2:40" x14ac:dyDescent="0.45">
      <c r="B349" s="688" t="s">
        <v>294</v>
      </c>
      <c r="C349" s="689"/>
      <c r="D349" s="689"/>
      <c r="E349" s="689"/>
      <c r="F349" s="689"/>
      <c r="G349" s="168">
        <v>1274</v>
      </c>
      <c r="H349" s="696"/>
      <c r="I349" s="697"/>
      <c r="J349" s="697"/>
      <c r="K349" s="168">
        <v>1283</v>
      </c>
      <c r="L349" s="696"/>
      <c r="M349" s="697"/>
      <c r="N349" s="697"/>
      <c r="O349" s="168">
        <v>1294</v>
      </c>
      <c r="P349" s="696"/>
      <c r="Q349" s="697"/>
      <c r="R349" s="697"/>
      <c r="S349" s="168">
        <v>1307</v>
      </c>
      <c r="T349" s="696"/>
      <c r="U349" s="697"/>
      <c r="V349" s="698"/>
      <c r="W349" s="168">
        <v>1318</v>
      </c>
      <c r="X349" s="455"/>
      <c r="Y349" s="456"/>
      <c r="Z349" s="456"/>
      <c r="AA349" s="168">
        <v>1329</v>
      </c>
      <c r="AB349" s="455"/>
      <c r="AC349" s="456"/>
      <c r="AD349" s="693"/>
      <c r="AE349" s="168">
        <v>1340</v>
      </c>
      <c r="AF349" s="455"/>
      <c r="AG349" s="456"/>
      <c r="AH349" s="693"/>
      <c r="AI349" s="168">
        <v>1350</v>
      </c>
      <c r="AJ349" s="455"/>
      <c r="AK349" s="456"/>
      <c r="AL349" s="693"/>
      <c r="AM349" s="201" t="s">
        <v>670</v>
      </c>
      <c r="AN349" s="148"/>
    </row>
    <row r="350" spans="2:40" x14ac:dyDescent="0.45">
      <c r="B350" s="631" t="s">
        <v>975</v>
      </c>
      <c r="C350" s="632"/>
      <c r="D350" s="632"/>
      <c r="E350" s="632"/>
      <c r="F350" s="632"/>
      <c r="G350" s="168">
        <v>1275</v>
      </c>
      <c r="H350" s="702"/>
      <c r="I350" s="703"/>
      <c r="J350" s="703"/>
      <c r="K350" s="168">
        <v>1284</v>
      </c>
      <c r="L350" s="702"/>
      <c r="M350" s="703"/>
      <c r="N350" s="703"/>
      <c r="O350" s="168">
        <v>1295</v>
      </c>
      <c r="P350" s="702"/>
      <c r="Q350" s="703"/>
      <c r="R350" s="703"/>
      <c r="S350" s="168">
        <v>1308</v>
      </c>
      <c r="T350" s="702"/>
      <c r="U350" s="703"/>
      <c r="V350" s="704"/>
      <c r="W350" s="168">
        <v>1319</v>
      </c>
      <c r="X350" s="699"/>
      <c r="Y350" s="700"/>
      <c r="Z350" s="700"/>
      <c r="AA350" s="168">
        <v>1330</v>
      </c>
      <c r="AB350" s="699"/>
      <c r="AC350" s="700"/>
      <c r="AD350" s="701"/>
      <c r="AE350" s="168">
        <v>1341</v>
      </c>
      <c r="AF350" s="699"/>
      <c r="AG350" s="700"/>
      <c r="AH350" s="701"/>
      <c r="AI350" s="168">
        <v>1351</v>
      </c>
      <c r="AJ350" s="699"/>
      <c r="AK350" s="700"/>
      <c r="AL350" s="701"/>
      <c r="AM350" s="201" t="s">
        <v>284</v>
      </c>
      <c r="AN350" s="148"/>
    </row>
    <row r="351" spans="2:40" ht="42" customHeight="1" x14ac:dyDescent="0.45">
      <c r="B351" s="688" t="s">
        <v>993</v>
      </c>
      <c r="C351" s="689"/>
      <c r="D351" s="689"/>
      <c r="E351" s="689"/>
      <c r="F351" s="689"/>
      <c r="G351" s="168">
        <v>1276</v>
      </c>
      <c r="H351" s="696"/>
      <c r="I351" s="697"/>
      <c r="J351" s="697"/>
      <c r="K351" s="168">
        <v>1285</v>
      </c>
      <c r="L351" s="696"/>
      <c r="M351" s="697"/>
      <c r="N351" s="697"/>
      <c r="O351" s="168">
        <v>1296</v>
      </c>
      <c r="P351" s="696"/>
      <c r="Q351" s="697"/>
      <c r="R351" s="697"/>
      <c r="S351" s="168">
        <v>1309</v>
      </c>
      <c r="T351" s="690">
        <f>-RRE!H26</f>
        <v>554794.5</v>
      </c>
      <c r="U351" s="691"/>
      <c r="V351" s="692"/>
      <c r="W351" s="168">
        <v>1320</v>
      </c>
      <c r="X351" s="455"/>
      <c r="Y351" s="456"/>
      <c r="Z351" s="456"/>
      <c r="AA351" s="168">
        <v>1331</v>
      </c>
      <c r="AB351" s="455"/>
      <c r="AC351" s="456"/>
      <c r="AD351" s="693"/>
      <c r="AE351" s="168">
        <v>1342</v>
      </c>
      <c r="AF351" s="455"/>
      <c r="AG351" s="456"/>
      <c r="AH351" s="693"/>
      <c r="AI351" s="168">
        <v>1352</v>
      </c>
      <c r="AJ351" s="455"/>
      <c r="AK351" s="456"/>
      <c r="AL351" s="693"/>
      <c r="AM351" s="201" t="s">
        <v>284</v>
      </c>
      <c r="AN351" s="148"/>
    </row>
    <row r="352" spans="2:40" ht="36.75" customHeight="1" x14ac:dyDescent="0.45">
      <c r="B352" s="688" t="s">
        <v>994</v>
      </c>
      <c r="C352" s="689"/>
      <c r="D352" s="689"/>
      <c r="E352" s="689"/>
      <c r="F352" s="689"/>
      <c r="G352" s="168">
        <v>1277</v>
      </c>
      <c r="H352" s="696"/>
      <c r="I352" s="697"/>
      <c r="J352" s="697"/>
      <c r="K352" s="168">
        <v>1286</v>
      </c>
      <c r="L352" s="696"/>
      <c r="M352" s="697"/>
      <c r="N352" s="697"/>
      <c r="O352" s="168">
        <v>1297</v>
      </c>
      <c r="P352" s="696"/>
      <c r="Q352" s="697"/>
      <c r="R352" s="697"/>
      <c r="S352" s="168">
        <v>1310</v>
      </c>
      <c r="T352" s="696"/>
      <c r="U352" s="697"/>
      <c r="V352" s="698"/>
      <c r="W352" s="168">
        <v>1321</v>
      </c>
      <c r="X352" s="455"/>
      <c r="Y352" s="456"/>
      <c r="Z352" s="456"/>
      <c r="AA352" s="168">
        <v>1332</v>
      </c>
      <c r="AB352" s="455"/>
      <c r="AC352" s="456"/>
      <c r="AD352" s="693"/>
      <c r="AE352" s="168">
        <v>1343</v>
      </c>
      <c r="AF352" s="455"/>
      <c r="AG352" s="456"/>
      <c r="AH352" s="693"/>
      <c r="AI352" s="168">
        <v>1353</v>
      </c>
      <c r="AJ352" s="455"/>
      <c r="AK352" s="456"/>
      <c r="AL352" s="693"/>
      <c r="AM352" s="201" t="s">
        <v>284</v>
      </c>
      <c r="AN352" s="148"/>
    </row>
    <row r="353" spans="2:42" ht="30" customHeight="1" x14ac:dyDescent="0.45">
      <c r="B353" s="694" t="s">
        <v>995</v>
      </c>
      <c r="C353" s="695"/>
      <c r="D353" s="695"/>
      <c r="E353" s="695"/>
      <c r="F353" s="695"/>
      <c r="G353" s="665"/>
      <c r="H353" s="666"/>
      <c r="I353" s="666"/>
      <c r="J353" s="666"/>
      <c r="K353" s="665"/>
      <c r="L353" s="666"/>
      <c r="M353" s="666"/>
      <c r="N353" s="666"/>
      <c r="O353" s="168">
        <v>1298</v>
      </c>
      <c r="P353" s="696"/>
      <c r="Q353" s="697"/>
      <c r="R353" s="697"/>
      <c r="S353" s="168">
        <v>1311</v>
      </c>
      <c r="T353" s="690">
        <f>-RRE!H28</f>
        <v>7531.5572552999993</v>
      </c>
      <c r="U353" s="691"/>
      <c r="V353" s="691"/>
      <c r="W353" s="168">
        <v>1322</v>
      </c>
      <c r="X353" s="455"/>
      <c r="Y353" s="456"/>
      <c r="Z353" s="456"/>
      <c r="AA353" s="168">
        <v>1333</v>
      </c>
      <c r="AB353" s="455"/>
      <c r="AC353" s="456"/>
      <c r="AD353" s="693"/>
      <c r="AE353" s="168">
        <v>1344</v>
      </c>
      <c r="AF353" s="455"/>
      <c r="AG353" s="456"/>
      <c r="AH353" s="693"/>
      <c r="AI353" s="168">
        <v>1354</v>
      </c>
      <c r="AJ353" s="455"/>
      <c r="AK353" s="456"/>
      <c r="AL353" s="693"/>
      <c r="AM353" s="201" t="s">
        <v>284</v>
      </c>
      <c r="AN353" s="148"/>
    </row>
    <row r="354" spans="2:42" ht="21.75" customHeight="1" x14ac:dyDescent="0.45">
      <c r="B354" s="688" t="s">
        <v>978</v>
      </c>
      <c r="C354" s="689"/>
      <c r="D354" s="689"/>
      <c r="E354" s="689"/>
      <c r="F354" s="689"/>
      <c r="G354" s="168">
        <v>1278</v>
      </c>
      <c r="H354" s="427"/>
      <c r="I354" s="428"/>
      <c r="J354" s="428"/>
      <c r="K354" s="168">
        <v>1287</v>
      </c>
      <c r="L354" s="427"/>
      <c r="M354" s="428"/>
      <c r="N354" s="428"/>
      <c r="O354" s="168">
        <v>1312</v>
      </c>
      <c r="P354" s="427"/>
      <c r="Q354" s="428"/>
      <c r="R354" s="428"/>
      <c r="S354" s="168">
        <v>1300</v>
      </c>
      <c r="T354" s="690">
        <f>+T347+T348-T351-T353</f>
        <v>23193950.99617327</v>
      </c>
      <c r="U354" s="691"/>
      <c r="V354" s="692"/>
      <c r="W354" s="168">
        <v>1323</v>
      </c>
      <c r="X354" s="427"/>
      <c r="Y354" s="428"/>
      <c r="Z354" s="428"/>
      <c r="AA354" s="168">
        <v>1334</v>
      </c>
      <c r="AB354" s="427"/>
      <c r="AC354" s="428"/>
      <c r="AD354" s="429"/>
      <c r="AE354" s="168">
        <v>1345</v>
      </c>
      <c r="AF354" s="427"/>
      <c r="AG354" s="428"/>
      <c r="AH354" s="429"/>
      <c r="AI354" s="168">
        <v>1355</v>
      </c>
      <c r="AJ354" s="427"/>
      <c r="AK354" s="428"/>
      <c r="AL354" s="429"/>
      <c r="AM354" s="201" t="s">
        <v>675</v>
      </c>
      <c r="AN354" s="148"/>
    </row>
    <row r="355" spans="2:42" ht="21.75" customHeight="1" thickBot="1" x14ac:dyDescent="0.5">
      <c r="B355" s="686" t="s">
        <v>979</v>
      </c>
      <c r="C355" s="687"/>
      <c r="D355" s="687"/>
      <c r="E355" s="687"/>
      <c r="F355" s="687"/>
      <c r="G355" s="160">
        <v>1723</v>
      </c>
      <c r="H355" s="450"/>
      <c r="I355" s="451"/>
      <c r="J355" s="628"/>
      <c r="K355" s="160">
        <v>1724</v>
      </c>
      <c r="L355" s="450"/>
      <c r="M355" s="451"/>
      <c r="N355" s="628"/>
      <c r="O355" s="160">
        <v>1299</v>
      </c>
      <c r="P355" s="450"/>
      <c r="Q355" s="451"/>
      <c r="R355" s="628"/>
      <c r="S355" s="160">
        <v>1373</v>
      </c>
      <c r="T355" s="450"/>
      <c r="U355" s="451"/>
      <c r="V355" s="628"/>
      <c r="W355" s="661"/>
      <c r="X355" s="662"/>
      <c r="Y355" s="662"/>
      <c r="Z355" s="662"/>
      <c r="AA355" s="661"/>
      <c r="AB355" s="662"/>
      <c r="AC355" s="662"/>
      <c r="AD355" s="663"/>
      <c r="AE355" s="620"/>
      <c r="AF355" s="621"/>
      <c r="AG355" s="621"/>
      <c r="AH355" s="621"/>
      <c r="AI355" s="620"/>
      <c r="AJ355" s="621"/>
      <c r="AK355" s="621"/>
      <c r="AL355" s="621"/>
      <c r="AM355" s="202" t="s">
        <v>675</v>
      </c>
      <c r="AN355" s="148"/>
    </row>
    <row r="356" spans="2:42" ht="9" customHeight="1" collapsed="1" thickTop="1" thickBot="1" x14ac:dyDescent="0.5">
      <c r="B356" s="612"/>
      <c r="C356" s="612"/>
      <c r="D356" s="612"/>
      <c r="E356" s="612"/>
      <c r="F356" s="612"/>
      <c r="G356" s="612"/>
      <c r="H356" s="612"/>
      <c r="I356" s="612"/>
      <c r="J356" s="612"/>
      <c r="K356" s="612"/>
      <c r="L356" s="612"/>
      <c r="M356" s="612"/>
      <c r="N356" s="612"/>
      <c r="O356" s="612"/>
      <c r="P356" s="612"/>
      <c r="Q356" s="612"/>
      <c r="R356" s="612"/>
      <c r="S356" s="612"/>
      <c r="T356" s="612"/>
      <c r="U356" s="612"/>
      <c r="V356" s="612"/>
      <c r="W356" s="612"/>
      <c r="X356" s="612"/>
      <c r="Y356" s="612"/>
      <c r="Z356" s="612"/>
      <c r="AA356" s="612"/>
      <c r="AB356" s="612"/>
      <c r="AC356" s="612"/>
      <c r="AD356" s="612"/>
      <c r="AE356" s="612"/>
      <c r="AF356" s="612"/>
      <c r="AG356" s="612"/>
      <c r="AH356" s="612"/>
      <c r="AI356" s="612"/>
      <c r="AJ356" s="612"/>
      <c r="AK356" s="612"/>
      <c r="AL356" s="612"/>
      <c r="AM356" s="612"/>
      <c r="AN356" s="148"/>
    </row>
    <row r="357" spans="2:42" ht="15" customHeight="1" thickTop="1" x14ac:dyDescent="0.45">
      <c r="B357" s="613" t="s">
        <v>996</v>
      </c>
      <c r="C357" s="614"/>
      <c r="D357" s="614"/>
      <c r="E357" s="614"/>
      <c r="F357" s="614"/>
      <c r="G357" s="614"/>
      <c r="H357" s="614"/>
      <c r="I357" s="614"/>
      <c r="J357" s="614"/>
      <c r="K357" s="614"/>
      <c r="L357" s="614"/>
      <c r="M357" s="614"/>
      <c r="N357" s="614"/>
      <c r="O357" s="614"/>
      <c r="P357" s="614"/>
      <c r="Q357" s="614"/>
      <c r="R357" s="614"/>
      <c r="S357" s="614"/>
      <c r="T357" s="614"/>
      <c r="U357" s="614"/>
      <c r="V357" s="614"/>
      <c r="W357" s="614"/>
      <c r="X357" s="614"/>
      <c r="Y357" s="614"/>
      <c r="Z357" s="614"/>
      <c r="AA357" s="614"/>
      <c r="AB357" s="614"/>
      <c r="AC357" s="614"/>
      <c r="AD357" s="614"/>
      <c r="AE357" s="614"/>
      <c r="AF357" s="614"/>
      <c r="AG357" s="614"/>
      <c r="AH357" s="614"/>
      <c r="AI357" s="614"/>
      <c r="AJ357" s="614"/>
      <c r="AK357" s="614"/>
      <c r="AL357" s="614"/>
      <c r="AM357" s="615"/>
      <c r="AN357" s="148"/>
    </row>
    <row r="358" spans="2:42" ht="11.25" customHeight="1" x14ac:dyDescent="0.45">
      <c r="B358" s="584"/>
      <c r="C358" s="585"/>
      <c r="D358" s="585"/>
      <c r="E358" s="585"/>
      <c r="F358" s="585"/>
      <c r="G358" s="585"/>
      <c r="H358" s="585"/>
      <c r="I358" s="585"/>
      <c r="J358" s="585"/>
      <c r="K358" s="585"/>
      <c r="L358" s="585"/>
      <c r="M358" s="585"/>
      <c r="N358" s="585"/>
      <c r="O358" s="585"/>
      <c r="P358" s="585"/>
      <c r="Q358" s="585"/>
      <c r="R358" s="585"/>
      <c r="S358" s="585"/>
      <c r="T358" s="585"/>
      <c r="U358" s="585"/>
      <c r="V358" s="585"/>
      <c r="W358" s="585"/>
      <c r="X358" s="585"/>
      <c r="Y358" s="585"/>
      <c r="Z358" s="585"/>
      <c r="AA358" s="585"/>
      <c r="AB358" s="585"/>
      <c r="AC358" s="585"/>
      <c r="AD358" s="585"/>
      <c r="AE358" s="585"/>
      <c r="AF358" s="585"/>
      <c r="AG358" s="182"/>
      <c r="AH358" s="683" t="s">
        <v>997</v>
      </c>
      <c r="AI358" s="684"/>
      <c r="AJ358" s="684"/>
      <c r="AK358" s="684"/>
      <c r="AL358" s="685"/>
      <c r="AM358" s="165"/>
      <c r="AN358" s="148"/>
      <c r="AO358" s="148"/>
      <c r="AP358" s="148"/>
    </row>
    <row r="359" spans="2:42" ht="15" customHeight="1" x14ac:dyDescent="0.45">
      <c r="B359" s="573" t="s">
        <v>998</v>
      </c>
      <c r="C359" s="574"/>
      <c r="D359" s="574"/>
      <c r="E359" s="574"/>
      <c r="F359" s="574"/>
      <c r="G359" s="574"/>
      <c r="H359" s="574"/>
      <c r="I359" s="574"/>
      <c r="J359" s="574"/>
      <c r="K359" s="574"/>
      <c r="L359" s="574"/>
      <c r="M359" s="574"/>
      <c r="N359" s="574"/>
      <c r="O359" s="574"/>
      <c r="P359" s="574"/>
      <c r="Q359" s="574"/>
      <c r="R359" s="574"/>
      <c r="S359" s="574"/>
      <c r="T359" s="574"/>
      <c r="U359" s="574"/>
      <c r="V359" s="574"/>
      <c r="W359" s="574"/>
      <c r="X359" s="574"/>
      <c r="Y359" s="574"/>
      <c r="Z359" s="574"/>
      <c r="AA359" s="574"/>
      <c r="AB359" s="574"/>
      <c r="AC359" s="574"/>
      <c r="AD359" s="574"/>
      <c r="AE359" s="574"/>
      <c r="AF359" s="575"/>
      <c r="AG359" s="168">
        <v>1400</v>
      </c>
      <c r="AH359" s="427"/>
      <c r="AI359" s="428"/>
      <c r="AJ359" s="428"/>
      <c r="AK359" s="428"/>
      <c r="AL359" s="429"/>
      <c r="AM359" s="165" t="s">
        <v>670</v>
      </c>
      <c r="AN359" s="148"/>
      <c r="AO359" s="148"/>
      <c r="AP359" s="148"/>
    </row>
    <row r="360" spans="2:42" ht="15" customHeight="1" x14ac:dyDescent="0.45">
      <c r="B360" s="618" t="s">
        <v>999</v>
      </c>
      <c r="C360" s="619"/>
      <c r="D360" s="619"/>
      <c r="E360" s="619"/>
      <c r="F360" s="619"/>
      <c r="G360" s="619"/>
      <c r="H360" s="619"/>
      <c r="I360" s="619"/>
      <c r="J360" s="619"/>
      <c r="K360" s="619"/>
      <c r="L360" s="619"/>
      <c r="M360" s="619"/>
      <c r="N360" s="619"/>
      <c r="O360" s="619"/>
      <c r="P360" s="619"/>
      <c r="Q360" s="619"/>
      <c r="R360" s="619"/>
      <c r="S360" s="619"/>
      <c r="T360" s="619"/>
      <c r="U360" s="619"/>
      <c r="V360" s="619"/>
      <c r="W360" s="619"/>
      <c r="X360" s="619"/>
      <c r="Y360" s="619"/>
      <c r="Z360" s="619"/>
      <c r="AA360" s="619"/>
      <c r="AB360" s="619"/>
      <c r="AC360" s="619"/>
      <c r="AD360" s="619"/>
      <c r="AE360" s="619"/>
      <c r="AF360" s="681"/>
      <c r="AG360" s="168">
        <v>1817</v>
      </c>
      <c r="AH360" s="504"/>
      <c r="AI360" s="505"/>
      <c r="AJ360" s="505"/>
      <c r="AK360" s="505"/>
      <c r="AL360" s="506"/>
      <c r="AM360" s="165" t="s">
        <v>670</v>
      </c>
      <c r="AN360" s="148"/>
      <c r="AO360" s="148"/>
      <c r="AP360" s="148"/>
    </row>
    <row r="361" spans="2:42" ht="15" customHeight="1" x14ac:dyDescent="0.45">
      <c r="B361" s="618" t="s">
        <v>1000</v>
      </c>
      <c r="C361" s="619"/>
      <c r="D361" s="619"/>
      <c r="E361" s="619"/>
      <c r="F361" s="619"/>
      <c r="G361" s="619"/>
      <c r="H361" s="619"/>
      <c r="I361" s="619"/>
      <c r="J361" s="619"/>
      <c r="K361" s="619"/>
      <c r="L361" s="619"/>
      <c r="M361" s="619"/>
      <c r="N361" s="619"/>
      <c r="O361" s="619"/>
      <c r="P361" s="619"/>
      <c r="Q361" s="619"/>
      <c r="R361" s="619"/>
      <c r="S361" s="619"/>
      <c r="T361" s="619"/>
      <c r="U361" s="619"/>
      <c r="V361" s="619"/>
      <c r="W361" s="619"/>
      <c r="X361" s="619"/>
      <c r="Y361" s="619"/>
      <c r="Z361" s="619"/>
      <c r="AA361" s="619"/>
      <c r="AB361" s="619"/>
      <c r="AC361" s="619"/>
      <c r="AD361" s="619"/>
      <c r="AE361" s="619"/>
      <c r="AF361" s="681"/>
      <c r="AG361" s="168">
        <v>1401</v>
      </c>
      <c r="AH361" s="504"/>
      <c r="AI361" s="505"/>
      <c r="AJ361" s="505"/>
      <c r="AK361" s="505"/>
      <c r="AL361" s="506"/>
      <c r="AM361" s="165" t="s">
        <v>670</v>
      </c>
      <c r="AN361" s="148"/>
      <c r="AO361" s="148"/>
      <c r="AP361" s="148"/>
    </row>
    <row r="362" spans="2:42" ht="15" customHeight="1" x14ac:dyDescent="0.45">
      <c r="B362" s="573" t="s">
        <v>1001</v>
      </c>
      <c r="C362" s="574"/>
      <c r="D362" s="574"/>
      <c r="E362" s="574"/>
      <c r="F362" s="574"/>
      <c r="G362" s="574"/>
      <c r="H362" s="574"/>
      <c r="I362" s="574"/>
      <c r="J362" s="574"/>
      <c r="K362" s="574"/>
      <c r="L362" s="574"/>
      <c r="M362" s="574"/>
      <c r="N362" s="574"/>
      <c r="O362" s="574"/>
      <c r="P362" s="574"/>
      <c r="Q362" s="574"/>
      <c r="R362" s="574"/>
      <c r="S362" s="574"/>
      <c r="T362" s="574"/>
      <c r="U362" s="574"/>
      <c r="V362" s="574"/>
      <c r="W362" s="574"/>
      <c r="X362" s="574"/>
      <c r="Y362" s="574"/>
      <c r="Z362" s="574"/>
      <c r="AA362" s="574"/>
      <c r="AB362" s="574"/>
      <c r="AC362" s="574"/>
      <c r="AD362" s="574"/>
      <c r="AE362" s="574"/>
      <c r="AF362" s="575"/>
      <c r="AG362" s="168">
        <v>1402</v>
      </c>
      <c r="AH362" s="427"/>
      <c r="AI362" s="428"/>
      <c r="AJ362" s="428"/>
      <c r="AK362" s="428"/>
      <c r="AL362" s="429"/>
      <c r="AM362" s="165" t="s">
        <v>670</v>
      </c>
      <c r="AN362" s="148"/>
      <c r="AO362" s="148"/>
      <c r="AP362" s="148"/>
    </row>
    <row r="363" spans="2:42" ht="15" customHeight="1" x14ac:dyDescent="0.45">
      <c r="B363" s="618" t="s">
        <v>1002</v>
      </c>
      <c r="C363" s="619"/>
      <c r="D363" s="619"/>
      <c r="E363" s="619"/>
      <c r="F363" s="619"/>
      <c r="G363" s="619"/>
      <c r="H363" s="619"/>
      <c r="I363" s="619"/>
      <c r="J363" s="619"/>
      <c r="K363" s="619"/>
      <c r="L363" s="619"/>
      <c r="M363" s="619"/>
      <c r="N363" s="619"/>
      <c r="O363" s="619"/>
      <c r="P363" s="619"/>
      <c r="Q363" s="619"/>
      <c r="R363" s="619"/>
      <c r="S363" s="619"/>
      <c r="T363" s="619"/>
      <c r="U363" s="619"/>
      <c r="V363" s="619"/>
      <c r="W363" s="619"/>
      <c r="X363" s="619"/>
      <c r="Y363" s="619"/>
      <c r="Z363" s="619"/>
      <c r="AA363" s="619"/>
      <c r="AB363" s="619"/>
      <c r="AC363" s="619"/>
      <c r="AD363" s="619"/>
      <c r="AE363" s="619"/>
      <c r="AF363" s="681"/>
      <c r="AG363" s="168">
        <v>1403</v>
      </c>
      <c r="AH363" s="504"/>
      <c r="AI363" s="505"/>
      <c r="AJ363" s="505"/>
      <c r="AK363" s="505"/>
      <c r="AL363" s="506"/>
      <c r="AM363" s="165" t="s">
        <v>670</v>
      </c>
      <c r="AN363" s="148"/>
      <c r="AO363" s="148"/>
      <c r="AP363" s="148"/>
    </row>
    <row r="364" spans="2:42" ht="15" customHeight="1" x14ac:dyDescent="0.45">
      <c r="B364" s="618" t="s">
        <v>1003</v>
      </c>
      <c r="C364" s="619"/>
      <c r="D364" s="619"/>
      <c r="E364" s="619"/>
      <c r="F364" s="619"/>
      <c r="G364" s="619"/>
      <c r="H364" s="619"/>
      <c r="I364" s="619"/>
      <c r="J364" s="619"/>
      <c r="K364" s="619"/>
      <c r="L364" s="619"/>
      <c r="M364" s="619"/>
      <c r="N364" s="619"/>
      <c r="O364" s="619"/>
      <c r="P364" s="619"/>
      <c r="Q364" s="619"/>
      <c r="R364" s="619"/>
      <c r="S364" s="619"/>
      <c r="T364" s="619"/>
      <c r="U364" s="619"/>
      <c r="V364" s="619"/>
      <c r="W364" s="619"/>
      <c r="X364" s="619"/>
      <c r="Y364" s="619"/>
      <c r="Z364" s="619"/>
      <c r="AA364" s="619"/>
      <c r="AB364" s="619"/>
      <c r="AC364" s="619"/>
      <c r="AD364" s="619"/>
      <c r="AE364" s="619"/>
      <c r="AF364" s="681"/>
      <c r="AG364" s="168">
        <v>1587</v>
      </c>
      <c r="AH364" s="504"/>
      <c r="AI364" s="505"/>
      <c r="AJ364" s="505"/>
      <c r="AK364" s="505"/>
      <c r="AL364" s="506"/>
      <c r="AM364" s="165" t="s">
        <v>670</v>
      </c>
      <c r="AN364" s="148"/>
      <c r="AO364" s="148"/>
      <c r="AP364" s="148"/>
    </row>
    <row r="365" spans="2:42" ht="15" customHeight="1" x14ac:dyDescent="0.45">
      <c r="B365" s="618" t="s">
        <v>876</v>
      </c>
      <c r="C365" s="619"/>
      <c r="D365" s="619"/>
      <c r="E365" s="619"/>
      <c r="F365" s="619"/>
      <c r="G365" s="619"/>
      <c r="H365" s="619"/>
      <c r="I365" s="619"/>
      <c r="J365" s="619"/>
      <c r="K365" s="619"/>
      <c r="L365" s="619"/>
      <c r="M365" s="619"/>
      <c r="N365" s="619"/>
      <c r="O365" s="619"/>
      <c r="P365" s="619"/>
      <c r="Q365" s="619"/>
      <c r="R365" s="619"/>
      <c r="S365" s="619"/>
      <c r="T365" s="619"/>
      <c r="U365" s="619"/>
      <c r="V365" s="619"/>
      <c r="W365" s="619"/>
      <c r="X365" s="619"/>
      <c r="Y365" s="619"/>
      <c r="Z365" s="619"/>
      <c r="AA365" s="619"/>
      <c r="AB365" s="619"/>
      <c r="AC365" s="619"/>
      <c r="AD365" s="619"/>
      <c r="AE365" s="619"/>
      <c r="AF365" s="681"/>
      <c r="AG365" s="168">
        <v>1588</v>
      </c>
      <c r="AH365" s="504"/>
      <c r="AI365" s="505"/>
      <c r="AJ365" s="505"/>
      <c r="AK365" s="505"/>
      <c r="AL365" s="506"/>
      <c r="AM365" s="165" t="s">
        <v>670</v>
      </c>
      <c r="AN365" s="148"/>
      <c r="AO365" s="148"/>
      <c r="AP365" s="148"/>
    </row>
    <row r="366" spans="2:42" ht="15" customHeight="1" x14ac:dyDescent="0.45">
      <c r="B366" s="618" t="s">
        <v>1004</v>
      </c>
      <c r="C366" s="619"/>
      <c r="D366" s="619"/>
      <c r="E366" s="619"/>
      <c r="F366" s="619"/>
      <c r="G366" s="619"/>
      <c r="H366" s="619"/>
      <c r="I366" s="619"/>
      <c r="J366" s="619"/>
      <c r="K366" s="619"/>
      <c r="L366" s="619"/>
      <c r="M366" s="619"/>
      <c r="N366" s="619"/>
      <c r="O366" s="619"/>
      <c r="P366" s="619"/>
      <c r="Q366" s="619"/>
      <c r="R366" s="619"/>
      <c r="S366" s="619"/>
      <c r="T366" s="619"/>
      <c r="U366" s="619"/>
      <c r="V366" s="619"/>
      <c r="W366" s="619"/>
      <c r="X366" s="619"/>
      <c r="Y366" s="619"/>
      <c r="Z366" s="619"/>
      <c r="AA366" s="619"/>
      <c r="AB366" s="619"/>
      <c r="AC366" s="619"/>
      <c r="AD366" s="619"/>
      <c r="AE366" s="619"/>
      <c r="AF366" s="681"/>
      <c r="AG366" s="168">
        <v>1404</v>
      </c>
      <c r="AH366" s="504"/>
      <c r="AI366" s="505"/>
      <c r="AJ366" s="505"/>
      <c r="AK366" s="505"/>
      <c r="AL366" s="506"/>
      <c r="AM366" s="165" t="s">
        <v>670</v>
      </c>
      <c r="AN366" s="148"/>
      <c r="AO366" s="148"/>
      <c r="AP366" s="148"/>
    </row>
    <row r="367" spans="2:42" ht="15" customHeight="1" x14ac:dyDescent="0.45">
      <c r="B367" s="618" t="s">
        <v>1005</v>
      </c>
      <c r="C367" s="619"/>
      <c r="D367" s="619"/>
      <c r="E367" s="619"/>
      <c r="F367" s="619"/>
      <c r="G367" s="619"/>
      <c r="H367" s="619"/>
      <c r="I367" s="619"/>
      <c r="J367" s="619"/>
      <c r="K367" s="619"/>
      <c r="L367" s="619"/>
      <c r="M367" s="619"/>
      <c r="N367" s="619"/>
      <c r="O367" s="619"/>
      <c r="P367" s="619"/>
      <c r="Q367" s="619"/>
      <c r="R367" s="619"/>
      <c r="S367" s="619"/>
      <c r="T367" s="619"/>
      <c r="U367" s="619"/>
      <c r="V367" s="619"/>
      <c r="W367" s="619"/>
      <c r="X367" s="619"/>
      <c r="Y367" s="619"/>
      <c r="Z367" s="619"/>
      <c r="AA367" s="619"/>
      <c r="AB367" s="619"/>
      <c r="AC367" s="619"/>
      <c r="AD367" s="619"/>
      <c r="AE367" s="619"/>
      <c r="AF367" s="681"/>
      <c r="AG367" s="168">
        <v>1405</v>
      </c>
      <c r="AH367" s="504"/>
      <c r="AI367" s="505"/>
      <c r="AJ367" s="505"/>
      <c r="AK367" s="505"/>
      <c r="AL367" s="506"/>
      <c r="AM367" s="165" t="s">
        <v>670</v>
      </c>
      <c r="AN367" s="148"/>
      <c r="AO367" s="148"/>
      <c r="AP367" s="148"/>
    </row>
    <row r="368" spans="2:42" ht="15" customHeight="1" x14ac:dyDescent="0.45">
      <c r="B368" s="616" t="s">
        <v>1006</v>
      </c>
      <c r="C368" s="617"/>
      <c r="D368" s="617"/>
      <c r="E368" s="617"/>
      <c r="F368" s="617"/>
      <c r="G368" s="617"/>
      <c r="H368" s="617"/>
      <c r="I368" s="617"/>
      <c r="J368" s="617"/>
      <c r="K368" s="617"/>
      <c r="L368" s="617"/>
      <c r="M368" s="617"/>
      <c r="N368" s="617"/>
      <c r="O368" s="617"/>
      <c r="P368" s="617"/>
      <c r="Q368" s="617"/>
      <c r="R368" s="617"/>
      <c r="S368" s="617"/>
      <c r="T368" s="617"/>
      <c r="U368" s="617"/>
      <c r="V368" s="617"/>
      <c r="W368" s="617"/>
      <c r="X368" s="617"/>
      <c r="Y368" s="617"/>
      <c r="Z368" s="617"/>
      <c r="AA368" s="617"/>
      <c r="AB368" s="617"/>
      <c r="AC368" s="617"/>
      <c r="AD368" s="617"/>
      <c r="AE368" s="617"/>
      <c r="AF368" s="682"/>
      <c r="AG368" s="168">
        <v>1410</v>
      </c>
      <c r="AH368" s="504"/>
      <c r="AI368" s="505"/>
      <c r="AJ368" s="505"/>
      <c r="AK368" s="505"/>
      <c r="AL368" s="506"/>
      <c r="AM368" s="165" t="s">
        <v>675</v>
      </c>
      <c r="AN368" s="148"/>
      <c r="AO368" s="148"/>
      <c r="AP368" s="148"/>
    </row>
    <row r="369" spans="2:40" ht="15" customHeight="1" x14ac:dyDescent="0.45">
      <c r="B369" s="573" t="s">
        <v>1007</v>
      </c>
      <c r="C369" s="574"/>
      <c r="D369" s="574"/>
      <c r="E369" s="574"/>
      <c r="F369" s="574"/>
      <c r="G369" s="574"/>
      <c r="H369" s="574"/>
      <c r="I369" s="574"/>
      <c r="J369" s="574"/>
      <c r="K369" s="574"/>
      <c r="L369" s="574"/>
      <c r="M369" s="574"/>
      <c r="N369" s="574"/>
      <c r="O369" s="574"/>
      <c r="P369" s="574"/>
      <c r="Q369" s="574"/>
      <c r="R369" s="574"/>
      <c r="S369" s="574"/>
      <c r="T369" s="574"/>
      <c r="U369" s="574"/>
      <c r="V369" s="574"/>
      <c r="W369" s="574"/>
      <c r="X369" s="574"/>
      <c r="Y369" s="574"/>
      <c r="Z369" s="574"/>
      <c r="AA369" s="574"/>
      <c r="AB369" s="574"/>
      <c r="AC369" s="574"/>
      <c r="AD369" s="574"/>
      <c r="AE369" s="574"/>
      <c r="AF369" s="575"/>
      <c r="AG369" s="168">
        <v>1406</v>
      </c>
      <c r="AH369" s="427"/>
      <c r="AI369" s="428"/>
      <c r="AJ369" s="428"/>
      <c r="AK369" s="428"/>
      <c r="AL369" s="429"/>
      <c r="AM369" s="165" t="s">
        <v>284</v>
      </c>
      <c r="AN369" s="148"/>
    </row>
    <row r="370" spans="2:40" ht="15" customHeight="1" x14ac:dyDescent="0.45">
      <c r="B370" s="573" t="s">
        <v>1008</v>
      </c>
      <c r="C370" s="574"/>
      <c r="D370" s="574"/>
      <c r="E370" s="574"/>
      <c r="F370" s="574"/>
      <c r="G370" s="574"/>
      <c r="H370" s="574"/>
      <c r="I370" s="574"/>
      <c r="J370" s="574"/>
      <c r="K370" s="574"/>
      <c r="L370" s="574"/>
      <c r="M370" s="574"/>
      <c r="N370" s="574"/>
      <c r="O370" s="574"/>
      <c r="P370" s="574"/>
      <c r="Q370" s="574"/>
      <c r="R370" s="574"/>
      <c r="S370" s="574"/>
      <c r="T370" s="574"/>
      <c r="U370" s="574"/>
      <c r="V370" s="574"/>
      <c r="W370" s="574"/>
      <c r="X370" s="574"/>
      <c r="Y370" s="574"/>
      <c r="Z370" s="574"/>
      <c r="AA370" s="574"/>
      <c r="AB370" s="574"/>
      <c r="AC370" s="574"/>
      <c r="AD370" s="574"/>
      <c r="AE370" s="574"/>
      <c r="AF370" s="575"/>
      <c r="AG370" s="168">
        <v>1407</v>
      </c>
      <c r="AH370" s="427"/>
      <c r="AI370" s="428"/>
      <c r="AJ370" s="428"/>
      <c r="AK370" s="428"/>
      <c r="AL370" s="429"/>
      <c r="AM370" s="165" t="s">
        <v>284</v>
      </c>
      <c r="AN370" s="148"/>
    </row>
    <row r="371" spans="2:40" ht="15" customHeight="1" x14ac:dyDescent="0.45">
      <c r="B371" s="618" t="s">
        <v>1009</v>
      </c>
      <c r="C371" s="619"/>
      <c r="D371" s="619"/>
      <c r="E371" s="619"/>
      <c r="F371" s="619"/>
      <c r="G371" s="619"/>
      <c r="H371" s="619"/>
      <c r="I371" s="619"/>
      <c r="J371" s="619"/>
      <c r="K371" s="619"/>
      <c r="L371" s="619"/>
      <c r="M371" s="619"/>
      <c r="N371" s="619"/>
      <c r="O371" s="619"/>
      <c r="P371" s="619"/>
      <c r="Q371" s="619"/>
      <c r="R371" s="619"/>
      <c r="S371" s="619"/>
      <c r="T371" s="619"/>
      <c r="U371" s="619"/>
      <c r="V371" s="619"/>
      <c r="W371" s="619"/>
      <c r="X371" s="619"/>
      <c r="Y371" s="619"/>
      <c r="Z371" s="619"/>
      <c r="AA371" s="619"/>
      <c r="AB371" s="619"/>
      <c r="AC371" s="619"/>
      <c r="AD371" s="619"/>
      <c r="AE371" s="619"/>
      <c r="AF371" s="681"/>
      <c r="AG371" s="168">
        <v>1408</v>
      </c>
      <c r="AH371" s="504"/>
      <c r="AI371" s="505"/>
      <c r="AJ371" s="505"/>
      <c r="AK371" s="505"/>
      <c r="AL371" s="506"/>
      <c r="AM371" s="165" t="s">
        <v>284</v>
      </c>
      <c r="AN371" s="148"/>
    </row>
    <row r="372" spans="2:40" ht="15" customHeight="1" x14ac:dyDescent="0.45">
      <c r="B372" s="618" t="s">
        <v>1010</v>
      </c>
      <c r="C372" s="619"/>
      <c r="D372" s="619"/>
      <c r="E372" s="619"/>
      <c r="F372" s="619"/>
      <c r="G372" s="619"/>
      <c r="H372" s="619"/>
      <c r="I372" s="619"/>
      <c r="J372" s="619"/>
      <c r="K372" s="619"/>
      <c r="L372" s="619"/>
      <c r="M372" s="619"/>
      <c r="N372" s="619"/>
      <c r="O372" s="619"/>
      <c r="P372" s="619"/>
      <c r="Q372" s="619"/>
      <c r="R372" s="619"/>
      <c r="S372" s="619"/>
      <c r="T372" s="619"/>
      <c r="U372" s="619"/>
      <c r="V372" s="619"/>
      <c r="W372" s="619"/>
      <c r="X372" s="619"/>
      <c r="Y372" s="619"/>
      <c r="Z372" s="619"/>
      <c r="AA372" s="619"/>
      <c r="AB372" s="619"/>
      <c r="AC372" s="619"/>
      <c r="AD372" s="619"/>
      <c r="AE372" s="619"/>
      <c r="AF372" s="681"/>
      <c r="AG372" s="168">
        <v>1409</v>
      </c>
      <c r="AH372" s="504"/>
      <c r="AI372" s="505"/>
      <c r="AJ372" s="505"/>
      <c r="AK372" s="505"/>
      <c r="AL372" s="506"/>
      <c r="AM372" s="165" t="s">
        <v>284</v>
      </c>
      <c r="AN372" s="148"/>
    </row>
    <row r="373" spans="2:40" ht="15" customHeight="1" x14ac:dyDescent="0.45">
      <c r="B373" s="618" t="s">
        <v>1011</v>
      </c>
      <c r="C373" s="619"/>
      <c r="D373" s="619"/>
      <c r="E373" s="619"/>
      <c r="F373" s="619"/>
      <c r="G373" s="619"/>
      <c r="H373" s="619"/>
      <c r="I373" s="619"/>
      <c r="J373" s="619"/>
      <c r="K373" s="619"/>
      <c r="L373" s="619"/>
      <c r="M373" s="619"/>
      <c r="N373" s="619"/>
      <c r="O373" s="619"/>
      <c r="P373" s="619"/>
      <c r="Q373" s="619"/>
      <c r="R373" s="619"/>
      <c r="S373" s="619"/>
      <c r="T373" s="619"/>
      <c r="U373" s="619"/>
      <c r="V373" s="619"/>
      <c r="W373" s="619"/>
      <c r="X373" s="619"/>
      <c r="Y373" s="619"/>
      <c r="Z373" s="619"/>
      <c r="AA373" s="619"/>
      <c r="AB373" s="619"/>
      <c r="AC373" s="619"/>
      <c r="AD373" s="619"/>
      <c r="AE373" s="619"/>
      <c r="AF373" s="681"/>
      <c r="AG373" s="168">
        <v>1818</v>
      </c>
      <c r="AH373" s="504"/>
      <c r="AI373" s="505"/>
      <c r="AJ373" s="505"/>
      <c r="AK373" s="505"/>
      <c r="AL373" s="506"/>
      <c r="AM373" s="165" t="s">
        <v>284</v>
      </c>
      <c r="AN373" s="148"/>
    </row>
    <row r="374" spans="2:40" ht="15" customHeight="1" x14ac:dyDescent="0.45">
      <c r="B374" s="618" t="s">
        <v>1012</v>
      </c>
      <c r="C374" s="619"/>
      <c r="D374" s="619"/>
      <c r="E374" s="619"/>
      <c r="F374" s="619"/>
      <c r="G374" s="619"/>
      <c r="H374" s="619"/>
      <c r="I374" s="619"/>
      <c r="J374" s="619"/>
      <c r="K374" s="619"/>
      <c r="L374" s="619"/>
      <c r="M374" s="619"/>
      <c r="N374" s="619"/>
      <c r="O374" s="619"/>
      <c r="P374" s="619"/>
      <c r="Q374" s="619"/>
      <c r="R374" s="619"/>
      <c r="S374" s="619"/>
      <c r="T374" s="619"/>
      <c r="U374" s="619"/>
      <c r="V374" s="619"/>
      <c r="W374" s="619"/>
      <c r="X374" s="619"/>
      <c r="Y374" s="619"/>
      <c r="Z374" s="619"/>
      <c r="AA374" s="619"/>
      <c r="AB374" s="619"/>
      <c r="AC374" s="619"/>
      <c r="AD374" s="619"/>
      <c r="AE374" s="619"/>
      <c r="AF374" s="681"/>
      <c r="AG374" s="168">
        <v>1429</v>
      </c>
      <c r="AH374" s="504"/>
      <c r="AI374" s="505"/>
      <c r="AJ374" s="505"/>
      <c r="AK374" s="505"/>
      <c r="AL374" s="506"/>
      <c r="AM374" s="165" t="s">
        <v>284</v>
      </c>
      <c r="AN374" s="148"/>
    </row>
    <row r="375" spans="2:40" ht="15" customHeight="1" x14ac:dyDescent="0.45">
      <c r="B375" s="618" t="s">
        <v>1013</v>
      </c>
      <c r="C375" s="619"/>
      <c r="D375" s="619"/>
      <c r="E375" s="619"/>
      <c r="F375" s="619"/>
      <c r="G375" s="619"/>
      <c r="H375" s="619"/>
      <c r="I375" s="619"/>
      <c r="J375" s="619"/>
      <c r="K375" s="619"/>
      <c r="L375" s="619"/>
      <c r="M375" s="619"/>
      <c r="N375" s="619"/>
      <c r="O375" s="619"/>
      <c r="P375" s="619"/>
      <c r="Q375" s="619"/>
      <c r="R375" s="619"/>
      <c r="S375" s="619"/>
      <c r="T375" s="619"/>
      <c r="U375" s="619"/>
      <c r="V375" s="619"/>
      <c r="W375" s="619"/>
      <c r="X375" s="619"/>
      <c r="Y375" s="619"/>
      <c r="Z375" s="619"/>
      <c r="AA375" s="619"/>
      <c r="AB375" s="619"/>
      <c r="AC375" s="619"/>
      <c r="AD375" s="619"/>
      <c r="AE375" s="619"/>
      <c r="AF375" s="681"/>
      <c r="AG375" s="168">
        <v>1411</v>
      </c>
      <c r="AH375" s="504"/>
      <c r="AI375" s="505"/>
      <c r="AJ375" s="505"/>
      <c r="AK375" s="505"/>
      <c r="AL375" s="506"/>
      <c r="AM375" s="165" t="s">
        <v>284</v>
      </c>
      <c r="AN375" s="148"/>
    </row>
    <row r="376" spans="2:40" ht="15" customHeight="1" x14ac:dyDescent="0.45">
      <c r="B376" s="618" t="s">
        <v>1014</v>
      </c>
      <c r="C376" s="619"/>
      <c r="D376" s="619"/>
      <c r="E376" s="619"/>
      <c r="F376" s="619"/>
      <c r="G376" s="619"/>
      <c r="H376" s="619"/>
      <c r="I376" s="619"/>
      <c r="J376" s="619"/>
      <c r="K376" s="619"/>
      <c r="L376" s="619"/>
      <c r="M376" s="619"/>
      <c r="N376" s="619"/>
      <c r="O376" s="619"/>
      <c r="P376" s="619"/>
      <c r="Q376" s="619"/>
      <c r="R376" s="619"/>
      <c r="S376" s="619"/>
      <c r="T376" s="619"/>
      <c r="U376" s="619"/>
      <c r="V376" s="619"/>
      <c r="W376" s="619"/>
      <c r="X376" s="619"/>
      <c r="Y376" s="619"/>
      <c r="Z376" s="619"/>
      <c r="AA376" s="619"/>
      <c r="AB376" s="619"/>
      <c r="AC376" s="619"/>
      <c r="AD376" s="619"/>
      <c r="AE376" s="619"/>
      <c r="AF376" s="681"/>
      <c r="AG376" s="168">
        <v>1412</v>
      </c>
      <c r="AH376" s="504"/>
      <c r="AI376" s="505"/>
      <c r="AJ376" s="505"/>
      <c r="AK376" s="505"/>
      <c r="AL376" s="506"/>
      <c r="AM376" s="165" t="s">
        <v>284</v>
      </c>
      <c r="AN376" s="148"/>
    </row>
    <row r="377" spans="2:40" ht="15" customHeight="1" x14ac:dyDescent="0.45">
      <c r="B377" s="618" t="s">
        <v>1015</v>
      </c>
      <c r="C377" s="619"/>
      <c r="D377" s="619"/>
      <c r="E377" s="619"/>
      <c r="F377" s="619"/>
      <c r="G377" s="619"/>
      <c r="H377" s="619"/>
      <c r="I377" s="619"/>
      <c r="J377" s="619"/>
      <c r="K377" s="619"/>
      <c r="L377" s="619"/>
      <c r="M377" s="619"/>
      <c r="N377" s="619"/>
      <c r="O377" s="619"/>
      <c r="P377" s="619"/>
      <c r="Q377" s="619"/>
      <c r="R377" s="619"/>
      <c r="S377" s="619"/>
      <c r="T377" s="619"/>
      <c r="U377" s="619"/>
      <c r="V377" s="619"/>
      <c r="W377" s="619"/>
      <c r="X377" s="619"/>
      <c r="Y377" s="619"/>
      <c r="Z377" s="619"/>
      <c r="AA377" s="619"/>
      <c r="AB377" s="619"/>
      <c r="AC377" s="619"/>
      <c r="AD377" s="619"/>
      <c r="AE377" s="619"/>
      <c r="AF377" s="681"/>
      <c r="AG377" s="168">
        <v>1413</v>
      </c>
      <c r="AH377" s="504"/>
      <c r="AI377" s="505"/>
      <c r="AJ377" s="505"/>
      <c r="AK377" s="505"/>
      <c r="AL377" s="506"/>
      <c r="AM377" s="165" t="s">
        <v>284</v>
      </c>
      <c r="AN377" s="148"/>
    </row>
    <row r="378" spans="2:40" ht="15" customHeight="1" x14ac:dyDescent="0.45">
      <c r="B378" s="618" t="s">
        <v>1016</v>
      </c>
      <c r="C378" s="619"/>
      <c r="D378" s="619"/>
      <c r="E378" s="619"/>
      <c r="F378" s="619"/>
      <c r="G378" s="619"/>
      <c r="H378" s="619"/>
      <c r="I378" s="619"/>
      <c r="J378" s="619"/>
      <c r="K378" s="619"/>
      <c r="L378" s="619"/>
      <c r="M378" s="619"/>
      <c r="N378" s="619"/>
      <c r="O378" s="619"/>
      <c r="P378" s="619"/>
      <c r="Q378" s="619"/>
      <c r="R378" s="619"/>
      <c r="S378" s="619"/>
      <c r="T378" s="619"/>
      <c r="U378" s="619"/>
      <c r="V378" s="619"/>
      <c r="W378" s="619"/>
      <c r="X378" s="619"/>
      <c r="Y378" s="619"/>
      <c r="Z378" s="619"/>
      <c r="AA378" s="619"/>
      <c r="AB378" s="619"/>
      <c r="AC378" s="619"/>
      <c r="AD378" s="619"/>
      <c r="AE378" s="619"/>
      <c r="AF378" s="681"/>
      <c r="AG378" s="168">
        <v>1415</v>
      </c>
      <c r="AH378" s="504"/>
      <c r="AI378" s="505"/>
      <c r="AJ378" s="505"/>
      <c r="AK378" s="505"/>
      <c r="AL378" s="506"/>
      <c r="AM378" s="165" t="s">
        <v>284</v>
      </c>
      <c r="AN378" s="148"/>
    </row>
    <row r="379" spans="2:40" ht="15" customHeight="1" x14ac:dyDescent="0.45">
      <c r="B379" s="573" t="s">
        <v>1017</v>
      </c>
      <c r="C379" s="574"/>
      <c r="D379" s="574"/>
      <c r="E379" s="574"/>
      <c r="F379" s="574"/>
      <c r="G379" s="574"/>
      <c r="H379" s="574"/>
      <c r="I379" s="574"/>
      <c r="J379" s="574"/>
      <c r="K379" s="574"/>
      <c r="L379" s="574"/>
      <c r="M379" s="574"/>
      <c r="N379" s="574"/>
      <c r="O379" s="574"/>
      <c r="P379" s="574"/>
      <c r="Q379" s="574"/>
      <c r="R379" s="574"/>
      <c r="S379" s="574"/>
      <c r="T379" s="574"/>
      <c r="U379" s="574"/>
      <c r="V379" s="574"/>
      <c r="W379" s="574"/>
      <c r="X379" s="574"/>
      <c r="Y379" s="574"/>
      <c r="Z379" s="574"/>
      <c r="AA379" s="574"/>
      <c r="AB379" s="574"/>
      <c r="AC379" s="574"/>
      <c r="AD379" s="574"/>
      <c r="AE379" s="574"/>
      <c r="AF379" s="575"/>
      <c r="AG379" s="168">
        <v>1416</v>
      </c>
      <c r="AH379" s="427"/>
      <c r="AI379" s="428"/>
      <c r="AJ379" s="428"/>
      <c r="AK379" s="428"/>
      <c r="AL379" s="429"/>
      <c r="AM379" s="165" t="s">
        <v>284</v>
      </c>
      <c r="AN379" s="148"/>
    </row>
    <row r="380" spans="2:40" ht="15" customHeight="1" x14ac:dyDescent="0.45">
      <c r="B380" s="618" t="s">
        <v>1018</v>
      </c>
      <c r="C380" s="619"/>
      <c r="D380" s="619"/>
      <c r="E380" s="619"/>
      <c r="F380" s="619"/>
      <c r="G380" s="619"/>
      <c r="H380" s="619"/>
      <c r="I380" s="619"/>
      <c r="J380" s="619"/>
      <c r="K380" s="619"/>
      <c r="L380" s="619"/>
      <c r="M380" s="619"/>
      <c r="N380" s="619"/>
      <c r="O380" s="619"/>
      <c r="P380" s="619"/>
      <c r="Q380" s="619"/>
      <c r="R380" s="619"/>
      <c r="S380" s="619"/>
      <c r="T380" s="619"/>
      <c r="U380" s="619"/>
      <c r="V380" s="619"/>
      <c r="W380" s="619"/>
      <c r="X380" s="619"/>
      <c r="Y380" s="619"/>
      <c r="Z380" s="619"/>
      <c r="AA380" s="619"/>
      <c r="AB380" s="619"/>
      <c r="AC380" s="619"/>
      <c r="AD380" s="619"/>
      <c r="AE380" s="619"/>
      <c r="AF380" s="681"/>
      <c r="AG380" s="168">
        <v>1417</v>
      </c>
      <c r="AH380" s="504"/>
      <c r="AI380" s="505"/>
      <c r="AJ380" s="505"/>
      <c r="AK380" s="505"/>
      <c r="AL380" s="506"/>
      <c r="AM380" s="165" t="s">
        <v>284</v>
      </c>
      <c r="AN380" s="148"/>
    </row>
    <row r="381" spans="2:40" ht="15" customHeight="1" x14ac:dyDescent="0.45">
      <c r="B381" s="618" t="s">
        <v>883</v>
      </c>
      <c r="C381" s="619"/>
      <c r="D381" s="619"/>
      <c r="E381" s="619"/>
      <c r="F381" s="619"/>
      <c r="G381" s="619"/>
      <c r="H381" s="619"/>
      <c r="I381" s="619"/>
      <c r="J381" s="619"/>
      <c r="K381" s="619"/>
      <c r="L381" s="619"/>
      <c r="M381" s="619"/>
      <c r="N381" s="619"/>
      <c r="O381" s="619"/>
      <c r="P381" s="619"/>
      <c r="Q381" s="619"/>
      <c r="R381" s="619"/>
      <c r="S381" s="619"/>
      <c r="T381" s="619"/>
      <c r="U381" s="619"/>
      <c r="V381" s="619"/>
      <c r="W381" s="619"/>
      <c r="X381" s="619"/>
      <c r="Y381" s="619"/>
      <c r="Z381" s="619"/>
      <c r="AA381" s="619"/>
      <c r="AB381" s="619"/>
      <c r="AC381" s="619"/>
      <c r="AD381" s="619"/>
      <c r="AE381" s="619"/>
      <c r="AF381" s="681"/>
      <c r="AG381" s="168">
        <v>1418</v>
      </c>
      <c r="AH381" s="504"/>
      <c r="AI381" s="505"/>
      <c r="AJ381" s="505"/>
      <c r="AK381" s="505"/>
      <c r="AL381" s="506"/>
      <c r="AM381" s="165" t="s">
        <v>284</v>
      </c>
      <c r="AN381" s="148"/>
    </row>
    <row r="382" spans="2:40" ht="15" customHeight="1" x14ac:dyDescent="0.45">
      <c r="B382" s="618" t="s">
        <v>1019</v>
      </c>
      <c r="C382" s="619"/>
      <c r="D382" s="619"/>
      <c r="E382" s="619"/>
      <c r="F382" s="619"/>
      <c r="G382" s="619"/>
      <c r="H382" s="619"/>
      <c r="I382" s="619"/>
      <c r="J382" s="619"/>
      <c r="K382" s="619"/>
      <c r="L382" s="619"/>
      <c r="M382" s="619"/>
      <c r="N382" s="619"/>
      <c r="O382" s="619"/>
      <c r="P382" s="619"/>
      <c r="Q382" s="619"/>
      <c r="R382" s="619"/>
      <c r="S382" s="619"/>
      <c r="T382" s="619"/>
      <c r="U382" s="619"/>
      <c r="V382" s="619"/>
      <c r="W382" s="619"/>
      <c r="X382" s="619"/>
      <c r="Y382" s="619"/>
      <c r="Z382" s="619"/>
      <c r="AA382" s="619"/>
      <c r="AB382" s="619"/>
      <c r="AC382" s="619"/>
      <c r="AD382" s="619"/>
      <c r="AE382" s="619"/>
      <c r="AF382" s="681"/>
      <c r="AG382" s="168">
        <v>1419</v>
      </c>
      <c r="AH382" s="504"/>
      <c r="AI382" s="505"/>
      <c r="AJ382" s="505"/>
      <c r="AK382" s="505"/>
      <c r="AL382" s="506"/>
      <c r="AM382" s="165" t="s">
        <v>284</v>
      </c>
      <c r="AN382" s="148"/>
    </row>
    <row r="383" spans="2:40" ht="15" customHeight="1" x14ac:dyDescent="0.45">
      <c r="B383" s="618" t="s">
        <v>1020</v>
      </c>
      <c r="C383" s="619"/>
      <c r="D383" s="619"/>
      <c r="E383" s="619"/>
      <c r="F383" s="619"/>
      <c r="G383" s="619"/>
      <c r="H383" s="619"/>
      <c r="I383" s="619"/>
      <c r="J383" s="619"/>
      <c r="K383" s="619"/>
      <c r="L383" s="619"/>
      <c r="M383" s="619"/>
      <c r="N383" s="619"/>
      <c r="O383" s="619"/>
      <c r="P383" s="619"/>
      <c r="Q383" s="619"/>
      <c r="R383" s="619"/>
      <c r="S383" s="619"/>
      <c r="T383" s="619"/>
      <c r="U383" s="619"/>
      <c r="V383" s="619"/>
      <c r="W383" s="619"/>
      <c r="X383" s="619"/>
      <c r="Y383" s="619"/>
      <c r="Z383" s="619"/>
      <c r="AA383" s="619"/>
      <c r="AB383" s="619"/>
      <c r="AC383" s="619"/>
      <c r="AD383" s="619"/>
      <c r="AE383" s="619"/>
      <c r="AF383" s="681"/>
      <c r="AG383" s="168">
        <v>1421</v>
      </c>
      <c r="AH383" s="504"/>
      <c r="AI383" s="505"/>
      <c r="AJ383" s="505"/>
      <c r="AK383" s="505"/>
      <c r="AL383" s="506"/>
      <c r="AM383" s="165" t="s">
        <v>284</v>
      </c>
      <c r="AN383" s="148"/>
    </row>
    <row r="384" spans="2:40" ht="15" customHeight="1" x14ac:dyDescent="0.45">
      <c r="B384" s="618" t="s">
        <v>1021</v>
      </c>
      <c r="C384" s="619"/>
      <c r="D384" s="619"/>
      <c r="E384" s="619"/>
      <c r="F384" s="619"/>
      <c r="G384" s="619"/>
      <c r="H384" s="619"/>
      <c r="I384" s="619"/>
      <c r="J384" s="619"/>
      <c r="K384" s="619"/>
      <c r="L384" s="619"/>
      <c r="M384" s="619"/>
      <c r="N384" s="619"/>
      <c r="O384" s="619"/>
      <c r="P384" s="619"/>
      <c r="Q384" s="619"/>
      <c r="R384" s="619"/>
      <c r="S384" s="619"/>
      <c r="T384" s="619"/>
      <c r="U384" s="619"/>
      <c r="V384" s="619"/>
      <c r="W384" s="619"/>
      <c r="X384" s="619"/>
      <c r="Y384" s="619"/>
      <c r="Z384" s="619"/>
      <c r="AA384" s="619"/>
      <c r="AB384" s="619"/>
      <c r="AC384" s="619"/>
      <c r="AD384" s="619"/>
      <c r="AE384" s="619"/>
      <c r="AF384" s="681"/>
      <c r="AG384" s="168">
        <v>1422</v>
      </c>
      <c r="AH384" s="504"/>
      <c r="AI384" s="505"/>
      <c r="AJ384" s="505"/>
      <c r="AK384" s="505"/>
      <c r="AL384" s="506"/>
      <c r="AM384" s="165" t="s">
        <v>284</v>
      </c>
      <c r="AN384" s="148"/>
    </row>
    <row r="385" spans="2:40" ht="15" customHeight="1" x14ac:dyDescent="0.45">
      <c r="B385" s="618" t="s">
        <v>1022</v>
      </c>
      <c r="C385" s="619"/>
      <c r="D385" s="619"/>
      <c r="E385" s="619"/>
      <c r="F385" s="619"/>
      <c r="G385" s="619"/>
      <c r="H385" s="619"/>
      <c r="I385" s="619"/>
      <c r="J385" s="619"/>
      <c r="K385" s="619"/>
      <c r="L385" s="619"/>
      <c r="M385" s="619"/>
      <c r="N385" s="619"/>
      <c r="O385" s="619"/>
      <c r="P385" s="619"/>
      <c r="Q385" s="619"/>
      <c r="R385" s="619"/>
      <c r="S385" s="619"/>
      <c r="T385" s="619"/>
      <c r="U385" s="619"/>
      <c r="V385" s="619"/>
      <c r="W385" s="619"/>
      <c r="X385" s="619"/>
      <c r="Y385" s="619"/>
      <c r="Z385" s="619"/>
      <c r="AA385" s="619"/>
      <c r="AB385" s="619"/>
      <c r="AC385" s="619"/>
      <c r="AD385" s="619"/>
      <c r="AE385" s="619"/>
      <c r="AF385" s="681"/>
      <c r="AG385" s="168">
        <v>1423</v>
      </c>
      <c r="AH385" s="504"/>
      <c r="AI385" s="505"/>
      <c r="AJ385" s="505"/>
      <c r="AK385" s="505"/>
      <c r="AL385" s="506"/>
      <c r="AM385" s="165" t="s">
        <v>284</v>
      </c>
      <c r="AN385" s="148"/>
    </row>
    <row r="386" spans="2:40" ht="15" customHeight="1" x14ac:dyDescent="0.45">
      <c r="B386" s="618" t="s">
        <v>1023</v>
      </c>
      <c r="C386" s="619"/>
      <c r="D386" s="619"/>
      <c r="E386" s="619"/>
      <c r="F386" s="619"/>
      <c r="G386" s="619"/>
      <c r="H386" s="619"/>
      <c r="I386" s="619"/>
      <c r="J386" s="619"/>
      <c r="K386" s="619"/>
      <c r="L386" s="619"/>
      <c r="M386" s="619"/>
      <c r="N386" s="619"/>
      <c r="O386" s="619"/>
      <c r="P386" s="619"/>
      <c r="Q386" s="619"/>
      <c r="R386" s="619"/>
      <c r="S386" s="619"/>
      <c r="T386" s="619"/>
      <c r="U386" s="619"/>
      <c r="V386" s="619"/>
      <c r="W386" s="619"/>
      <c r="X386" s="619"/>
      <c r="Y386" s="619"/>
      <c r="Z386" s="619"/>
      <c r="AA386" s="619"/>
      <c r="AB386" s="619"/>
      <c r="AC386" s="619"/>
      <c r="AD386" s="619"/>
      <c r="AE386" s="619"/>
      <c r="AF386" s="681"/>
      <c r="AG386" s="168">
        <v>1424</v>
      </c>
      <c r="AH386" s="504"/>
      <c r="AI386" s="505"/>
      <c r="AJ386" s="505"/>
      <c r="AK386" s="505"/>
      <c r="AL386" s="506"/>
      <c r="AM386" s="165" t="s">
        <v>284</v>
      </c>
      <c r="AN386" s="148"/>
    </row>
    <row r="387" spans="2:40" ht="15" customHeight="1" x14ac:dyDescent="0.45">
      <c r="B387" s="618" t="s">
        <v>1024</v>
      </c>
      <c r="C387" s="619"/>
      <c r="D387" s="619"/>
      <c r="E387" s="619"/>
      <c r="F387" s="619"/>
      <c r="G387" s="619"/>
      <c r="H387" s="619"/>
      <c r="I387" s="619"/>
      <c r="J387" s="619"/>
      <c r="K387" s="619"/>
      <c r="L387" s="619"/>
      <c r="M387" s="619"/>
      <c r="N387" s="619"/>
      <c r="O387" s="619"/>
      <c r="P387" s="619"/>
      <c r="Q387" s="619"/>
      <c r="R387" s="619"/>
      <c r="S387" s="619"/>
      <c r="T387" s="619"/>
      <c r="U387" s="619"/>
      <c r="V387" s="619"/>
      <c r="W387" s="619"/>
      <c r="X387" s="619"/>
      <c r="Y387" s="619"/>
      <c r="Z387" s="619"/>
      <c r="AA387" s="619"/>
      <c r="AB387" s="619"/>
      <c r="AC387" s="619"/>
      <c r="AD387" s="619"/>
      <c r="AE387" s="619"/>
      <c r="AF387" s="681"/>
      <c r="AG387" s="168">
        <v>1425</v>
      </c>
      <c r="AH387" s="504"/>
      <c r="AI387" s="505"/>
      <c r="AJ387" s="505"/>
      <c r="AK387" s="505"/>
      <c r="AL387" s="506"/>
      <c r="AM387" s="165" t="s">
        <v>284</v>
      </c>
      <c r="AN387" s="148"/>
    </row>
    <row r="388" spans="2:40" ht="15" customHeight="1" x14ac:dyDescent="0.45">
      <c r="B388" s="618" t="s">
        <v>1025</v>
      </c>
      <c r="C388" s="619"/>
      <c r="D388" s="619"/>
      <c r="E388" s="619"/>
      <c r="F388" s="619"/>
      <c r="G388" s="619"/>
      <c r="H388" s="619"/>
      <c r="I388" s="619"/>
      <c r="J388" s="619"/>
      <c r="K388" s="619"/>
      <c r="L388" s="619"/>
      <c r="M388" s="619"/>
      <c r="N388" s="619"/>
      <c r="O388" s="619"/>
      <c r="P388" s="619"/>
      <c r="Q388" s="619"/>
      <c r="R388" s="619"/>
      <c r="S388" s="619"/>
      <c r="T388" s="619"/>
      <c r="U388" s="619"/>
      <c r="V388" s="619"/>
      <c r="W388" s="619"/>
      <c r="X388" s="619"/>
      <c r="Y388" s="619"/>
      <c r="Z388" s="619"/>
      <c r="AA388" s="619"/>
      <c r="AB388" s="619"/>
      <c r="AC388" s="619"/>
      <c r="AD388" s="619"/>
      <c r="AE388" s="619"/>
      <c r="AF388" s="681"/>
      <c r="AG388" s="168">
        <v>1426</v>
      </c>
      <c r="AH388" s="504"/>
      <c r="AI388" s="505"/>
      <c r="AJ388" s="505"/>
      <c r="AK388" s="505"/>
      <c r="AL388" s="506"/>
      <c r="AM388" s="165" t="s">
        <v>284</v>
      </c>
      <c r="AN388" s="148"/>
    </row>
    <row r="389" spans="2:40" ht="15" customHeight="1" x14ac:dyDescent="0.45">
      <c r="B389" s="618" t="s">
        <v>1026</v>
      </c>
      <c r="C389" s="619"/>
      <c r="D389" s="619"/>
      <c r="E389" s="619"/>
      <c r="F389" s="619"/>
      <c r="G389" s="619"/>
      <c r="H389" s="619"/>
      <c r="I389" s="619"/>
      <c r="J389" s="619"/>
      <c r="K389" s="619"/>
      <c r="L389" s="619"/>
      <c r="M389" s="619"/>
      <c r="N389" s="619"/>
      <c r="O389" s="619"/>
      <c r="P389" s="619"/>
      <c r="Q389" s="619"/>
      <c r="R389" s="619"/>
      <c r="S389" s="619"/>
      <c r="T389" s="619"/>
      <c r="U389" s="619"/>
      <c r="V389" s="619"/>
      <c r="W389" s="619"/>
      <c r="X389" s="619"/>
      <c r="Y389" s="619"/>
      <c r="Z389" s="619"/>
      <c r="AA389" s="619"/>
      <c r="AB389" s="619"/>
      <c r="AC389" s="619"/>
      <c r="AD389" s="619"/>
      <c r="AE389" s="619"/>
      <c r="AF389" s="681"/>
      <c r="AG389" s="168">
        <v>1427</v>
      </c>
      <c r="AH389" s="504"/>
      <c r="AI389" s="505"/>
      <c r="AJ389" s="505"/>
      <c r="AK389" s="505"/>
      <c r="AL389" s="506"/>
      <c r="AM389" s="165" t="s">
        <v>284</v>
      </c>
      <c r="AN389" s="148"/>
    </row>
    <row r="390" spans="2:40" ht="15" customHeight="1" x14ac:dyDescent="0.45">
      <c r="B390" s="618" t="s">
        <v>918</v>
      </c>
      <c r="C390" s="619"/>
      <c r="D390" s="619"/>
      <c r="E390" s="619"/>
      <c r="F390" s="619"/>
      <c r="G390" s="619"/>
      <c r="H390" s="619"/>
      <c r="I390" s="619"/>
      <c r="J390" s="619"/>
      <c r="K390" s="619"/>
      <c r="L390" s="619"/>
      <c r="M390" s="619"/>
      <c r="N390" s="619"/>
      <c r="O390" s="619"/>
      <c r="P390" s="619"/>
      <c r="Q390" s="619"/>
      <c r="R390" s="619"/>
      <c r="S390" s="619"/>
      <c r="T390" s="619"/>
      <c r="U390" s="619"/>
      <c r="V390" s="619"/>
      <c r="W390" s="619"/>
      <c r="X390" s="619"/>
      <c r="Y390" s="619"/>
      <c r="Z390" s="619"/>
      <c r="AA390" s="619"/>
      <c r="AB390" s="619"/>
      <c r="AC390" s="619"/>
      <c r="AD390" s="619"/>
      <c r="AE390" s="619"/>
      <c r="AF390" s="681"/>
      <c r="AG390" s="168">
        <v>1428</v>
      </c>
      <c r="AH390" s="504"/>
      <c r="AI390" s="505"/>
      <c r="AJ390" s="505"/>
      <c r="AK390" s="505"/>
      <c r="AL390" s="506"/>
      <c r="AM390" s="165" t="s">
        <v>284</v>
      </c>
      <c r="AN390" s="148"/>
    </row>
    <row r="391" spans="2:40" ht="15" customHeight="1" x14ac:dyDescent="0.45">
      <c r="B391" s="616" t="s">
        <v>1027</v>
      </c>
      <c r="C391" s="617"/>
      <c r="D391" s="617"/>
      <c r="E391" s="617"/>
      <c r="F391" s="617"/>
      <c r="G391" s="617"/>
      <c r="H391" s="617"/>
      <c r="I391" s="617"/>
      <c r="J391" s="617"/>
      <c r="K391" s="617"/>
      <c r="L391" s="617"/>
      <c r="M391" s="617"/>
      <c r="N391" s="617"/>
      <c r="O391" s="617"/>
      <c r="P391" s="617"/>
      <c r="Q391" s="617"/>
      <c r="R391" s="617"/>
      <c r="S391" s="617"/>
      <c r="T391" s="617"/>
      <c r="U391" s="617"/>
      <c r="V391" s="617"/>
      <c r="W391" s="617"/>
      <c r="X391" s="617"/>
      <c r="Y391" s="617"/>
      <c r="Z391" s="617"/>
      <c r="AA391" s="617"/>
      <c r="AB391" s="617"/>
      <c r="AC391" s="617"/>
      <c r="AD391" s="617"/>
      <c r="AE391" s="617"/>
      <c r="AF391" s="682"/>
      <c r="AG391" s="168">
        <v>1430</v>
      </c>
      <c r="AH391" s="504"/>
      <c r="AI391" s="505"/>
      <c r="AJ391" s="505"/>
      <c r="AK391" s="505"/>
      <c r="AL391" s="506"/>
      <c r="AM391" s="165" t="s">
        <v>675</v>
      </c>
      <c r="AN391" s="148"/>
    </row>
    <row r="392" spans="2:40" x14ac:dyDescent="0.45">
      <c r="B392" s="618" t="s">
        <v>1028</v>
      </c>
      <c r="C392" s="619"/>
      <c r="D392" s="619"/>
      <c r="E392" s="619"/>
      <c r="F392" s="619"/>
      <c r="G392" s="619"/>
      <c r="H392" s="619"/>
      <c r="I392" s="619"/>
      <c r="J392" s="619"/>
      <c r="K392" s="619"/>
      <c r="L392" s="619"/>
      <c r="M392" s="619"/>
      <c r="N392" s="619"/>
      <c r="O392" s="619"/>
      <c r="P392" s="619"/>
      <c r="Q392" s="619"/>
      <c r="R392" s="619"/>
      <c r="S392" s="619"/>
      <c r="T392" s="619"/>
      <c r="U392" s="619"/>
      <c r="V392" s="619"/>
      <c r="W392" s="619"/>
      <c r="X392" s="619"/>
      <c r="Y392" s="619"/>
      <c r="Z392" s="619"/>
      <c r="AA392" s="619"/>
      <c r="AB392" s="619"/>
      <c r="AC392" s="619"/>
      <c r="AD392" s="619"/>
      <c r="AE392" s="619"/>
      <c r="AF392" s="681"/>
      <c r="AG392" s="168">
        <v>1431</v>
      </c>
      <c r="AH392" s="504"/>
      <c r="AI392" s="505"/>
      <c r="AJ392" s="505"/>
      <c r="AK392" s="505"/>
      <c r="AL392" s="506"/>
      <c r="AM392" s="165" t="s">
        <v>670</v>
      </c>
      <c r="AN392" s="148"/>
    </row>
    <row r="393" spans="2:40" ht="22.5" customHeight="1" x14ac:dyDescent="0.45">
      <c r="B393" s="618" t="s">
        <v>1029</v>
      </c>
      <c r="C393" s="619"/>
      <c r="D393" s="619"/>
      <c r="E393" s="619"/>
      <c r="F393" s="619"/>
      <c r="G393" s="619"/>
      <c r="H393" s="619"/>
      <c r="I393" s="619"/>
      <c r="J393" s="619"/>
      <c r="K393" s="619"/>
      <c r="L393" s="619"/>
      <c r="M393" s="619"/>
      <c r="N393" s="619"/>
      <c r="O393" s="619"/>
      <c r="P393" s="619"/>
      <c r="Q393" s="619"/>
      <c r="R393" s="619"/>
      <c r="S393" s="619"/>
      <c r="T393" s="619"/>
      <c r="U393" s="619"/>
      <c r="V393" s="619"/>
      <c r="W393" s="619"/>
      <c r="X393" s="619"/>
      <c r="Y393" s="619"/>
      <c r="Z393" s="619"/>
      <c r="AA393" s="619"/>
      <c r="AB393" s="619"/>
      <c r="AC393" s="619"/>
      <c r="AD393" s="619"/>
      <c r="AE393" s="619"/>
      <c r="AF393" s="681"/>
      <c r="AG393" s="168">
        <v>1729</v>
      </c>
      <c r="AH393" s="504"/>
      <c r="AI393" s="505"/>
      <c r="AJ393" s="505"/>
      <c r="AK393" s="505"/>
      <c r="AL393" s="506"/>
      <c r="AM393" s="165" t="s">
        <v>675</v>
      </c>
      <c r="AN393" s="198" t="s">
        <v>1030</v>
      </c>
    </row>
    <row r="394" spans="2:40" ht="15" customHeight="1" x14ac:dyDescent="0.45">
      <c r="B394" s="618" t="s">
        <v>952</v>
      </c>
      <c r="C394" s="619"/>
      <c r="D394" s="619"/>
      <c r="E394" s="619"/>
      <c r="F394" s="619"/>
      <c r="G394" s="619"/>
      <c r="H394" s="619"/>
      <c r="I394" s="619"/>
      <c r="J394" s="619"/>
      <c r="K394" s="619"/>
      <c r="L394" s="619"/>
      <c r="M394" s="619"/>
      <c r="N394" s="619"/>
      <c r="O394" s="619"/>
      <c r="P394" s="619"/>
      <c r="Q394" s="619"/>
      <c r="R394" s="619"/>
      <c r="S394" s="619"/>
      <c r="T394" s="619"/>
      <c r="U394" s="619"/>
      <c r="V394" s="619"/>
      <c r="W394" s="619"/>
      <c r="X394" s="619"/>
      <c r="Y394" s="619"/>
      <c r="Z394" s="619"/>
      <c r="AA394" s="619"/>
      <c r="AB394" s="619"/>
      <c r="AC394" s="619"/>
      <c r="AD394" s="619"/>
      <c r="AE394" s="619"/>
      <c r="AF394" s="681"/>
      <c r="AG394" s="168">
        <v>1432</v>
      </c>
      <c r="AH394" s="504"/>
      <c r="AI394" s="505"/>
      <c r="AJ394" s="505"/>
      <c r="AK394" s="505"/>
      <c r="AL394" s="506"/>
      <c r="AM394" s="165" t="s">
        <v>284</v>
      </c>
      <c r="AN394" s="198" t="s">
        <v>1031</v>
      </c>
    </row>
    <row r="395" spans="2:40" ht="15" customHeight="1" x14ac:dyDescent="0.45">
      <c r="B395" s="618" t="s">
        <v>925</v>
      </c>
      <c r="C395" s="619"/>
      <c r="D395" s="619"/>
      <c r="E395" s="619"/>
      <c r="F395" s="619"/>
      <c r="G395" s="619"/>
      <c r="H395" s="619"/>
      <c r="I395" s="619"/>
      <c r="J395" s="619"/>
      <c r="K395" s="619"/>
      <c r="L395" s="619"/>
      <c r="M395" s="619"/>
      <c r="N395" s="619"/>
      <c r="O395" s="619"/>
      <c r="P395" s="619"/>
      <c r="Q395" s="619"/>
      <c r="R395" s="619"/>
      <c r="S395" s="619"/>
      <c r="T395" s="619"/>
      <c r="U395" s="619"/>
      <c r="V395" s="619"/>
      <c r="W395" s="619"/>
      <c r="X395" s="619"/>
      <c r="Y395" s="619"/>
      <c r="Z395" s="619"/>
      <c r="AA395" s="619"/>
      <c r="AB395" s="619"/>
      <c r="AC395" s="619"/>
      <c r="AD395" s="619"/>
      <c r="AE395" s="619"/>
      <c r="AF395" s="681"/>
      <c r="AG395" s="168">
        <v>1433</v>
      </c>
      <c r="AH395" s="427"/>
      <c r="AI395" s="428"/>
      <c r="AJ395" s="428"/>
      <c r="AK395" s="428"/>
      <c r="AL395" s="429"/>
      <c r="AM395" s="165" t="s">
        <v>284</v>
      </c>
      <c r="AN395" s="148"/>
    </row>
    <row r="396" spans="2:40" ht="15" customHeight="1" thickBot="1" x14ac:dyDescent="0.5">
      <c r="B396" s="606" t="s">
        <v>1032</v>
      </c>
      <c r="C396" s="607"/>
      <c r="D396" s="607"/>
      <c r="E396" s="607"/>
      <c r="F396" s="607"/>
      <c r="G396" s="607"/>
      <c r="H396" s="607"/>
      <c r="I396" s="607"/>
      <c r="J396" s="607"/>
      <c r="K396" s="607"/>
      <c r="L396" s="607"/>
      <c r="M396" s="607"/>
      <c r="N396" s="607"/>
      <c r="O396" s="607"/>
      <c r="P396" s="607"/>
      <c r="Q396" s="607"/>
      <c r="R396" s="607"/>
      <c r="S396" s="607"/>
      <c r="T396" s="607"/>
      <c r="U396" s="607"/>
      <c r="V396" s="607"/>
      <c r="W396" s="607"/>
      <c r="X396" s="607"/>
      <c r="Y396" s="607"/>
      <c r="Z396" s="607"/>
      <c r="AA396" s="607"/>
      <c r="AB396" s="607"/>
      <c r="AC396" s="607"/>
      <c r="AD396" s="607"/>
      <c r="AE396" s="607"/>
      <c r="AF396" s="608"/>
      <c r="AG396" s="160">
        <v>1440</v>
      </c>
      <c r="AH396" s="609"/>
      <c r="AI396" s="610"/>
      <c r="AJ396" s="610"/>
      <c r="AK396" s="610"/>
      <c r="AL396" s="611"/>
      <c r="AM396" s="181" t="s">
        <v>675</v>
      </c>
      <c r="AN396" s="148"/>
    </row>
    <row r="397" spans="2:40" ht="9" customHeight="1" thickTop="1" thickBot="1" x14ac:dyDescent="0.5">
      <c r="B397" s="612"/>
      <c r="C397" s="612"/>
      <c r="D397" s="612"/>
      <c r="E397" s="612"/>
      <c r="F397" s="612"/>
      <c r="G397" s="612"/>
      <c r="H397" s="612"/>
      <c r="I397" s="612"/>
      <c r="J397" s="612"/>
      <c r="K397" s="612"/>
      <c r="L397" s="612"/>
      <c r="M397" s="612"/>
      <c r="N397" s="612"/>
      <c r="O397" s="612"/>
      <c r="P397" s="612"/>
      <c r="Q397" s="612"/>
      <c r="R397" s="612"/>
      <c r="S397" s="612"/>
      <c r="T397" s="612"/>
      <c r="U397" s="612"/>
      <c r="V397" s="612"/>
      <c r="W397" s="612"/>
      <c r="X397" s="612"/>
      <c r="Y397" s="612"/>
      <c r="Z397" s="612"/>
      <c r="AA397" s="612"/>
      <c r="AB397" s="612"/>
      <c r="AC397" s="612"/>
      <c r="AD397" s="612"/>
      <c r="AE397" s="612"/>
      <c r="AF397" s="612"/>
      <c r="AG397" s="612"/>
      <c r="AH397" s="612"/>
      <c r="AI397" s="612"/>
      <c r="AJ397" s="612"/>
      <c r="AK397" s="612"/>
      <c r="AL397" s="612"/>
      <c r="AM397" s="612"/>
      <c r="AN397" s="148"/>
    </row>
    <row r="398" spans="2:40" ht="15" customHeight="1" thickTop="1" x14ac:dyDescent="0.45">
      <c r="B398" s="613" t="s">
        <v>1033</v>
      </c>
      <c r="C398" s="614"/>
      <c r="D398" s="614"/>
      <c r="E398" s="614"/>
      <c r="F398" s="614"/>
      <c r="G398" s="614"/>
      <c r="H398" s="614"/>
      <c r="I398" s="614"/>
      <c r="J398" s="614"/>
      <c r="K398" s="614"/>
      <c r="L398" s="614"/>
      <c r="M398" s="614"/>
      <c r="N398" s="614"/>
      <c r="O398" s="614"/>
      <c r="P398" s="614"/>
      <c r="Q398" s="614"/>
      <c r="R398" s="614"/>
      <c r="S398" s="614"/>
      <c r="T398" s="614"/>
      <c r="U398" s="614"/>
      <c r="V398" s="614"/>
      <c r="W398" s="614"/>
      <c r="X398" s="614"/>
      <c r="Y398" s="614"/>
      <c r="Z398" s="614"/>
      <c r="AA398" s="614"/>
      <c r="AB398" s="614"/>
      <c r="AC398" s="614"/>
      <c r="AD398" s="614"/>
      <c r="AE398" s="614"/>
      <c r="AF398" s="614"/>
      <c r="AG398" s="614"/>
      <c r="AH398" s="614"/>
      <c r="AI398" s="614"/>
      <c r="AJ398" s="614"/>
      <c r="AK398" s="614"/>
      <c r="AL398" s="614"/>
      <c r="AM398" s="615"/>
      <c r="AN398" s="148"/>
    </row>
    <row r="399" spans="2:40" ht="15" customHeight="1" x14ac:dyDescent="0.45">
      <c r="B399" s="584" t="s">
        <v>1034</v>
      </c>
      <c r="C399" s="585"/>
      <c r="D399" s="585"/>
      <c r="E399" s="585"/>
      <c r="F399" s="585"/>
      <c r="G399" s="585"/>
      <c r="H399" s="585"/>
      <c r="I399" s="585"/>
      <c r="J399" s="585"/>
      <c r="K399" s="585"/>
      <c r="L399" s="585"/>
      <c r="M399" s="585"/>
      <c r="N399" s="585"/>
      <c r="O399" s="585"/>
      <c r="P399" s="585"/>
      <c r="Q399" s="585"/>
      <c r="R399" s="585"/>
      <c r="S399" s="585"/>
      <c r="T399" s="585"/>
      <c r="U399" s="585"/>
      <c r="V399" s="585"/>
      <c r="W399" s="585"/>
      <c r="X399" s="585"/>
      <c r="Y399" s="585"/>
      <c r="Z399" s="585"/>
      <c r="AA399" s="585"/>
      <c r="AB399" s="585"/>
      <c r="AC399" s="585"/>
      <c r="AD399" s="585"/>
      <c r="AE399" s="585"/>
      <c r="AF399" s="586"/>
      <c r="AG399" s="182">
        <v>1703</v>
      </c>
      <c r="AH399" s="445"/>
      <c r="AI399" s="446"/>
      <c r="AJ399" s="446"/>
      <c r="AK399" s="446"/>
      <c r="AL399" s="447"/>
      <c r="AM399" s="204" t="s">
        <v>670</v>
      </c>
      <c r="AN399" s="148"/>
    </row>
    <row r="400" spans="2:40" ht="15" customHeight="1" x14ac:dyDescent="0.45">
      <c r="B400" s="573" t="s">
        <v>1035</v>
      </c>
      <c r="C400" s="574"/>
      <c r="D400" s="574"/>
      <c r="E400" s="574"/>
      <c r="F400" s="574"/>
      <c r="G400" s="574"/>
      <c r="H400" s="574"/>
      <c r="I400" s="574"/>
      <c r="J400" s="574"/>
      <c r="K400" s="574"/>
      <c r="L400" s="574"/>
      <c r="M400" s="574"/>
      <c r="N400" s="574"/>
      <c r="O400" s="574"/>
      <c r="P400" s="574"/>
      <c r="Q400" s="574"/>
      <c r="R400" s="574"/>
      <c r="S400" s="574"/>
      <c r="T400" s="574"/>
      <c r="U400" s="574"/>
      <c r="V400" s="574"/>
      <c r="W400" s="574"/>
      <c r="X400" s="574"/>
      <c r="Y400" s="574"/>
      <c r="Z400" s="574"/>
      <c r="AA400" s="574"/>
      <c r="AB400" s="574"/>
      <c r="AC400" s="574"/>
      <c r="AD400" s="574"/>
      <c r="AE400" s="574"/>
      <c r="AF400" s="575"/>
      <c r="AG400" s="168">
        <v>1719</v>
      </c>
      <c r="AH400" s="427"/>
      <c r="AI400" s="428"/>
      <c r="AJ400" s="428"/>
      <c r="AK400" s="428"/>
      <c r="AL400" s="429"/>
      <c r="AM400" s="201" t="s">
        <v>284</v>
      </c>
      <c r="AN400" s="148"/>
    </row>
    <row r="401" spans="2:40" ht="15" customHeight="1" x14ac:dyDescent="0.45">
      <c r="B401" s="573" t="s">
        <v>930</v>
      </c>
      <c r="C401" s="574"/>
      <c r="D401" s="574"/>
      <c r="E401" s="574"/>
      <c r="F401" s="574"/>
      <c r="G401" s="574"/>
      <c r="H401" s="574"/>
      <c r="I401" s="574"/>
      <c r="J401" s="574"/>
      <c r="K401" s="574"/>
      <c r="L401" s="574"/>
      <c r="M401" s="574"/>
      <c r="N401" s="574"/>
      <c r="O401" s="574"/>
      <c r="P401" s="574"/>
      <c r="Q401" s="574"/>
      <c r="R401" s="574"/>
      <c r="S401" s="574"/>
      <c r="T401" s="574"/>
      <c r="U401" s="574"/>
      <c r="V401" s="574"/>
      <c r="W401" s="574"/>
      <c r="X401" s="574"/>
      <c r="Y401" s="574"/>
      <c r="Z401" s="574"/>
      <c r="AA401" s="574"/>
      <c r="AB401" s="574"/>
      <c r="AC401" s="574"/>
      <c r="AD401" s="574"/>
      <c r="AE401" s="574"/>
      <c r="AF401" s="575"/>
      <c r="AG401" s="168">
        <v>1492</v>
      </c>
      <c r="AH401" s="427"/>
      <c r="AI401" s="428"/>
      <c r="AJ401" s="428"/>
      <c r="AK401" s="428"/>
      <c r="AL401" s="429"/>
      <c r="AM401" s="201" t="s">
        <v>670</v>
      </c>
      <c r="AN401" s="148"/>
    </row>
    <row r="402" spans="2:40" ht="15" customHeight="1" x14ac:dyDescent="0.45">
      <c r="B402" s="618" t="s">
        <v>1036</v>
      </c>
      <c r="C402" s="619"/>
      <c r="D402" s="619"/>
      <c r="E402" s="619"/>
      <c r="F402" s="619"/>
      <c r="G402" s="619"/>
      <c r="H402" s="619"/>
      <c r="I402" s="619"/>
      <c r="J402" s="619"/>
      <c r="K402" s="619"/>
      <c r="L402" s="619"/>
      <c r="M402" s="619"/>
      <c r="N402" s="619"/>
      <c r="O402" s="619"/>
      <c r="P402" s="619"/>
      <c r="Q402" s="619"/>
      <c r="R402" s="619"/>
      <c r="S402" s="619"/>
      <c r="T402" s="619"/>
      <c r="U402" s="619"/>
      <c r="V402" s="619"/>
      <c r="W402" s="619"/>
      <c r="X402" s="619"/>
      <c r="Y402" s="619"/>
      <c r="Z402" s="619"/>
      <c r="AA402" s="619"/>
      <c r="AB402" s="619"/>
      <c r="AC402" s="619"/>
      <c r="AD402" s="619"/>
      <c r="AE402" s="619"/>
      <c r="AF402" s="681"/>
      <c r="AG402" s="168">
        <v>1704</v>
      </c>
      <c r="AH402" s="504"/>
      <c r="AI402" s="505"/>
      <c r="AJ402" s="505"/>
      <c r="AK402" s="505"/>
      <c r="AL402" s="506"/>
      <c r="AM402" s="201" t="s">
        <v>670</v>
      </c>
      <c r="AN402" s="148"/>
    </row>
    <row r="403" spans="2:40" ht="15" customHeight="1" x14ac:dyDescent="0.45">
      <c r="B403" s="603" t="s">
        <v>932</v>
      </c>
      <c r="C403" s="604"/>
      <c r="D403" s="604"/>
      <c r="E403" s="604"/>
      <c r="F403" s="604"/>
      <c r="G403" s="604"/>
      <c r="H403" s="604"/>
      <c r="I403" s="604"/>
      <c r="J403" s="604"/>
      <c r="K403" s="604"/>
      <c r="L403" s="604"/>
      <c r="M403" s="604"/>
      <c r="N403" s="604"/>
      <c r="O403" s="604"/>
      <c r="P403" s="604"/>
      <c r="Q403" s="604"/>
      <c r="R403" s="604"/>
      <c r="S403" s="604"/>
      <c r="T403" s="604"/>
      <c r="U403" s="604"/>
      <c r="V403" s="604"/>
      <c r="W403" s="604"/>
      <c r="X403" s="604"/>
      <c r="Y403" s="604"/>
      <c r="Z403" s="604"/>
      <c r="AA403" s="604"/>
      <c r="AB403" s="604"/>
      <c r="AC403" s="604"/>
      <c r="AD403" s="604"/>
      <c r="AE403" s="604"/>
      <c r="AF403" s="605"/>
      <c r="AG403" s="168">
        <v>1720</v>
      </c>
      <c r="AH403" s="427"/>
      <c r="AI403" s="428"/>
      <c r="AJ403" s="428"/>
      <c r="AK403" s="428"/>
      <c r="AL403" s="429"/>
      <c r="AM403" s="201" t="s">
        <v>675</v>
      </c>
      <c r="AN403" s="148"/>
    </row>
    <row r="404" spans="2:40" ht="15" customHeight="1" x14ac:dyDescent="0.45">
      <c r="B404" s="618" t="s">
        <v>933</v>
      </c>
      <c r="C404" s="619"/>
      <c r="D404" s="619"/>
      <c r="E404" s="619"/>
      <c r="F404" s="619"/>
      <c r="G404" s="619"/>
      <c r="H404" s="619"/>
      <c r="I404" s="619"/>
      <c r="J404" s="619"/>
      <c r="K404" s="619"/>
      <c r="L404" s="619"/>
      <c r="M404" s="619"/>
      <c r="N404" s="619"/>
      <c r="O404" s="619"/>
      <c r="P404" s="619"/>
      <c r="Q404" s="619"/>
      <c r="R404" s="619"/>
      <c r="S404" s="619"/>
      <c r="T404" s="619"/>
      <c r="U404" s="619"/>
      <c r="V404" s="619"/>
      <c r="W404" s="619"/>
      <c r="X404" s="619"/>
      <c r="Y404" s="619"/>
      <c r="Z404" s="619"/>
      <c r="AA404" s="619"/>
      <c r="AB404" s="619"/>
      <c r="AC404" s="619"/>
      <c r="AD404" s="619"/>
      <c r="AE404" s="619"/>
      <c r="AF404" s="681"/>
      <c r="AG404" s="168">
        <v>1493</v>
      </c>
      <c r="AH404" s="504"/>
      <c r="AI404" s="505"/>
      <c r="AJ404" s="505"/>
      <c r="AK404" s="505"/>
      <c r="AL404" s="506"/>
      <c r="AM404" s="201" t="s">
        <v>284</v>
      </c>
      <c r="AN404" s="148"/>
    </row>
    <row r="405" spans="2:40" ht="15" customHeight="1" x14ac:dyDescent="0.45">
      <c r="B405" s="573" t="s">
        <v>1037</v>
      </c>
      <c r="C405" s="574"/>
      <c r="D405" s="574"/>
      <c r="E405" s="574"/>
      <c r="F405" s="574"/>
      <c r="G405" s="574"/>
      <c r="H405" s="574"/>
      <c r="I405" s="574"/>
      <c r="J405" s="574"/>
      <c r="K405" s="574"/>
      <c r="L405" s="574"/>
      <c r="M405" s="574"/>
      <c r="N405" s="574"/>
      <c r="O405" s="574"/>
      <c r="P405" s="574"/>
      <c r="Q405" s="574"/>
      <c r="R405" s="574"/>
      <c r="S405" s="574"/>
      <c r="T405" s="574"/>
      <c r="U405" s="574"/>
      <c r="V405" s="574"/>
      <c r="W405" s="574"/>
      <c r="X405" s="574"/>
      <c r="Y405" s="574"/>
      <c r="Z405" s="574"/>
      <c r="AA405" s="574"/>
      <c r="AB405" s="574"/>
      <c r="AC405" s="574"/>
      <c r="AD405" s="574"/>
      <c r="AE405" s="574"/>
      <c r="AF405" s="575"/>
      <c r="AG405" s="168">
        <v>1494</v>
      </c>
      <c r="AH405" s="427"/>
      <c r="AI405" s="428"/>
      <c r="AJ405" s="428"/>
      <c r="AK405" s="428"/>
      <c r="AL405" s="429"/>
      <c r="AM405" s="201" t="s">
        <v>284</v>
      </c>
      <c r="AN405" s="148"/>
    </row>
    <row r="406" spans="2:40" ht="15" customHeight="1" x14ac:dyDescent="0.45">
      <c r="B406" s="573" t="s">
        <v>935</v>
      </c>
      <c r="C406" s="574"/>
      <c r="D406" s="574"/>
      <c r="E406" s="574"/>
      <c r="F406" s="574"/>
      <c r="G406" s="574"/>
      <c r="H406" s="574"/>
      <c r="I406" s="574"/>
      <c r="J406" s="574"/>
      <c r="K406" s="574"/>
      <c r="L406" s="574"/>
      <c r="M406" s="574"/>
      <c r="N406" s="574"/>
      <c r="O406" s="574"/>
      <c r="P406" s="574"/>
      <c r="Q406" s="574"/>
      <c r="R406" s="574"/>
      <c r="S406" s="574"/>
      <c r="T406" s="574"/>
      <c r="U406" s="574"/>
      <c r="V406" s="574"/>
      <c r="W406" s="574"/>
      <c r="X406" s="574"/>
      <c r="Y406" s="574"/>
      <c r="Z406" s="574"/>
      <c r="AA406" s="574"/>
      <c r="AB406" s="574"/>
      <c r="AC406" s="574"/>
      <c r="AD406" s="574"/>
      <c r="AE406" s="574"/>
      <c r="AF406" s="575"/>
      <c r="AG406" s="168">
        <v>1725</v>
      </c>
      <c r="AH406" s="427"/>
      <c r="AI406" s="428"/>
      <c r="AJ406" s="428"/>
      <c r="AK406" s="428"/>
      <c r="AL406" s="429"/>
      <c r="AM406" s="201" t="s">
        <v>284</v>
      </c>
      <c r="AN406" s="148"/>
    </row>
    <row r="407" spans="2:40" ht="15" customHeight="1" x14ac:dyDescent="0.45">
      <c r="B407" s="573" t="s">
        <v>1038</v>
      </c>
      <c r="C407" s="574"/>
      <c r="D407" s="574"/>
      <c r="E407" s="574"/>
      <c r="F407" s="574"/>
      <c r="G407" s="574"/>
      <c r="H407" s="574"/>
      <c r="I407" s="574"/>
      <c r="J407" s="574"/>
      <c r="K407" s="574"/>
      <c r="L407" s="574"/>
      <c r="M407" s="574"/>
      <c r="N407" s="574"/>
      <c r="O407" s="574"/>
      <c r="P407" s="574"/>
      <c r="Q407" s="574"/>
      <c r="R407" s="574"/>
      <c r="S407" s="574"/>
      <c r="T407" s="574"/>
      <c r="U407" s="574"/>
      <c r="V407" s="574"/>
      <c r="W407" s="574"/>
      <c r="X407" s="574"/>
      <c r="Y407" s="574"/>
      <c r="Z407" s="574"/>
      <c r="AA407" s="574"/>
      <c r="AB407" s="574"/>
      <c r="AC407" s="574"/>
      <c r="AD407" s="574"/>
      <c r="AE407" s="574"/>
      <c r="AF407" s="575"/>
      <c r="AG407" s="168">
        <v>1727</v>
      </c>
      <c r="AH407" s="427"/>
      <c r="AI407" s="428"/>
      <c r="AJ407" s="428"/>
      <c r="AK407" s="428"/>
      <c r="AL407" s="429"/>
      <c r="AM407" s="201" t="s">
        <v>284</v>
      </c>
      <c r="AN407" s="148"/>
    </row>
    <row r="408" spans="2:40" ht="15" customHeight="1" thickBot="1" x14ac:dyDescent="0.5">
      <c r="B408" s="606" t="s">
        <v>1039</v>
      </c>
      <c r="C408" s="607"/>
      <c r="D408" s="607"/>
      <c r="E408" s="607"/>
      <c r="F408" s="607"/>
      <c r="G408" s="607"/>
      <c r="H408" s="607"/>
      <c r="I408" s="607"/>
      <c r="J408" s="607"/>
      <c r="K408" s="607"/>
      <c r="L408" s="607"/>
      <c r="M408" s="607"/>
      <c r="N408" s="607"/>
      <c r="O408" s="607"/>
      <c r="P408" s="607"/>
      <c r="Q408" s="607"/>
      <c r="R408" s="607"/>
      <c r="S408" s="607"/>
      <c r="T408" s="607"/>
      <c r="U408" s="607"/>
      <c r="V408" s="607"/>
      <c r="W408" s="607"/>
      <c r="X408" s="607"/>
      <c r="Y408" s="607"/>
      <c r="Z408" s="607"/>
      <c r="AA408" s="607"/>
      <c r="AB408" s="607"/>
      <c r="AC408" s="607"/>
      <c r="AD408" s="607"/>
      <c r="AE408" s="607"/>
      <c r="AF408" s="608"/>
      <c r="AG408" s="160">
        <v>1500</v>
      </c>
      <c r="AH408" s="609"/>
      <c r="AI408" s="610"/>
      <c r="AJ408" s="610"/>
      <c r="AK408" s="610"/>
      <c r="AL408" s="611"/>
      <c r="AM408" s="202" t="s">
        <v>675</v>
      </c>
      <c r="AN408" s="148"/>
    </row>
    <row r="409" spans="2:40" ht="9" customHeight="1" thickTop="1" thickBot="1" x14ac:dyDescent="0.5">
      <c r="B409" s="612"/>
      <c r="C409" s="612"/>
      <c r="D409" s="612"/>
      <c r="E409" s="612"/>
      <c r="F409" s="612"/>
      <c r="G409" s="612"/>
      <c r="H409" s="612"/>
      <c r="I409" s="612"/>
      <c r="J409" s="612"/>
      <c r="K409" s="612"/>
      <c r="L409" s="612"/>
      <c r="M409" s="612"/>
      <c r="N409" s="612"/>
      <c r="O409" s="612"/>
      <c r="P409" s="612"/>
      <c r="Q409" s="612"/>
      <c r="R409" s="612"/>
      <c r="S409" s="612"/>
      <c r="T409" s="612"/>
      <c r="U409" s="612"/>
      <c r="V409" s="612"/>
      <c r="W409" s="612"/>
      <c r="X409" s="612"/>
      <c r="Y409" s="612"/>
      <c r="Z409" s="612"/>
      <c r="AA409" s="612"/>
      <c r="AB409" s="612"/>
      <c r="AC409" s="612"/>
      <c r="AD409" s="612"/>
      <c r="AE409" s="612"/>
      <c r="AF409" s="612"/>
      <c r="AG409" s="612"/>
      <c r="AH409" s="612"/>
      <c r="AI409" s="612"/>
      <c r="AJ409" s="612"/>
      <c r="AK409" s="612"/>
      <c r="AL409" s="612"/>
      <c r="AM409" s="612"/>
      <c r="AN409" s="148"/>
    </row>
    <row r="410" spans="2:40" ht="14.65" thickTop="1" x14ac:dyDescent="0.45">
      <c r="B410" s="613" t="s">
        <v>1040</v>
      </c>
      <c r="C410" s="614"/>
      <c r="D410" s="614"/>
      <c r="E410" s="614"/>
      <c r="F410" s="614"/>
      <c r="G410" s="614"/>
      <c r="H410" s="614"/>
      <c r="I410" s="614"/>
      <c r="J410" s="614"/>
      <c r="K410" s="614"/>
      <c r="L410" s="614"/>
      <c r="M410" s="614"/>
      <c r="N410" s="614"/>
      <c r="O410" s="614"/>
      <c r="P410" s="614"/>
      <c r="Q410" s="614"/>
      <c r="R410" s="614"/>
      <c r="S410" s="614"/>
      <c r="T410" s="614"/>
      <c r="U410" s="614"/>
      <c r="V410" s="614"/>
      <c r="W410" s="614"/>
      <c r="X410" s="614"/>
      <c r="Y410" s="614"/>
      <c r="Z410" s="614"/>
      <c r="AA410" s="614"/>
      <c r="AB410" s="614"/>
      <c r="AC410" s="614"/>
      <c r="AD410" s="614"/>
      <c r="AE410" s="614"/>
      <c r="AF410" s="614"/>
      <c r="AG410" s="614"/>
      <c r="AH410" s="614"/>
      <c r="AI410" s="614"/>
      <c r="AJ410" s="614"/>
      <c r="AK410" s="614"/>
      <c r="AL410" s="614"/>
      <c r="AM410" s="615"/>
      <c r="AN410" s="148"/>
    </row>
    <row r="411" spans="2:40" ht="15" customHeight="1" x14ac:dyDescent="0.45">
      <c r="B411" s="584" t="s">
        <v>1041</v>
      </c>
      <c r="C411" s="585"/>
      <c r="D411" s="585"/>
      <c r="E411" s="585"/>
      <c r="F411" s="585"/>
      <c r="G411" s="585"/>
      <c r="H411" s="585"/>
      <c r="I411" s="585"/>
      <c r="J411" s="585"/>
      <c r="K411" s="585"/>
      <c r="L411" s="585"/>
      <c r="M411" s="585"/>
      <c r="N411" s="585"/>
      <c r="O411" s="585"/>
      <c r="P411" s="585"/>
      <c r="Q411" s="585"/>
      <c r="R411" s="585"/>
      <c r="S411" s="585"/>
      <c r="T411" s="585"/>
      <c r="U411" s="585"/>
      <c r="V411" s="585"/>
      <c r="W411" s="585"/>
      <c r="X411" s="585"/>
      <c r="Y411" s="585"/>
      <c r="Z411" s="585"/>
      <c r="AA411" s="585"/>
      <c r="AB411" s="585"/>
      <c r="AC411" s="585"/>
      <c r="AD411" s="585"/>
      <c r="AE411" s="585"/>
      <c r="AF411" s="586"/>
      <c r="AG411" s="168">
        <v>1445</v>
      </c>
      <c r="AH411" s="445"/>
      <c r="AI411" s="446"/>
      <c r="AJ411" s="446"/>
      <c r="AK411" s="446"/>
      <c r="AL411" s="447"/>
      <c r="AM411" s="204" t="s">
        <v>670</v>
      </c>
      <c r="AN411" s="148"/>
    </row>
    <row r="412" spans="2:40" ht="15" customHeight="1" x14ac:dyDescent="0.45">
      <c r="B412" s="573" t="s">
        <v>1042</v>
      </c>
      <c r="C412" s="574"/>
      <c r="D412" s="574"/>
      <c r="E412" s="574"/>
      <c r="F412" s="574"/>
      <c r="G412" s="574"/>
      <c r="H412" s="574"/>
      <c r="I412" s="574"/>
      <c r="J412" s="574"/>
      <c r="K412" s="574"/>
      <c r="L412" s="574"/>
      <c r="M412" s="574"/>
      <c r="N412" s="574"/>
      <c r="O412" s="574"/>
      <c r="P412" s="574"/>
      <c r="Q412" s="574"/>
      <c r="R412" s="574"/>
      <c r="S412" s="574"/>
      <c r="T412" s="574"/>
      <c r="U412" s="574"/>
      <c r="V412" s="574"/>
      <c r="W412" s="574"/>
      <c r="X412" s="574"/>
      <c r="Y412" s="574"/>
      <c r="Z412" s="574"/>
      <c r="AA412" s="574"/>
      <c r="AB412" s="574"/>
      <c r="AC412" s="574"/>
      <c r="AD412" s="574"/>
      <c r="AE412" s="574"/>
      <c r="AF412" s="575"/>
      <c r="AG412" s="168">
        <v>1446</v>
      </c>
      <c r="AH412" s="427"/>
      <c r="AI412" s="428"/>
      <c r="AJ412" s="428"/>
      <c r="AK412" s="428"/>
      <c r="AL412" s="429"/>
      <c r="AM412" s="201" t="s">
        <v>284</v>
      </c>
      <c r="AN412" s="148"/>
    </row>
    <row r="413" spans="2:40" ht="15" customHeight="1" x14ac:dyDescent="0.45">
      <c r="B413" s="573" t="s">
        <v>1043</v>
      </c>
      <c r="C413" s="574"/>
      <c r="D413" s="574"/>
      <c r="E413" s="574"/>
      <c r="F413" s="574"/>
      <c r="G413" s="574"/>
      <c r="H413" s="574"/>
      <c r="I413" s="574"/>
      <c r="J413" s="574"/>
      <c r="K413" s="574"/>
      <c r="L413" s="574"/>
      <c r="M413" s="574"/>
      <c r="N413" s="574"/>
      <c r="O413" s="574"/>
      <c r="P413" s="574"/>
      <c r="Q413" s="574"/>
      <c r="R413" s="574"/>
      <c r="S413" s="574"/>
      <c r="T413" s="574"/>
      <c r="U413" s="574"/>
      <c r="V413" s="574"/>
      <c r="W413" s="574"/>
      <c r="X413" s="574"/>
      <c r="Y413" s="574"/>
      <c r="Z413" s="574"/>
      <c r="AA413" s="574"/>
      <c r="AB413" s="574"/>
      <c r="AC413" s="574"/>
      <c r="AD413" s="574"/>
      <c r="AE413" s="574"/>
      <c r="AF413" s="575"/>
      <c r="AG413" s="168">
        <v>1374</v>
      </c>
      <c r="AH413" s="427"/>
      <c r="AI413" s="428"/>
      <c r="AJ413" s="428"/>
      <c r="AK413" s="428"/>
      <c r="AL413" s="429"/>
      <c r="AM413" s="201" t="s">
        <v>670</v>
      </c>
      <c r="AN413" s="148"/>
    </row>
    <row r="414" spans="2:40" ht="15" customHeight="1" x14ac:dyDescent="0.45">
      <c r="B414" s="573" t="s">
        <v>1044</v>
      </c>
      <c r="C414" s="574"/>
      <c r="D414" s="574"/>
      <c r="E414" s="574"/>
      <c r="F414" s="574"/>
      <c r="G414" s="574"/>
      <c r="H414" s="574"/>
      <c r="I414" s="574"/>
      <c r="J414" s="574"/>
      <c r="K414" s="574"/>
      <c r="L414" s="574"/>
      <c r="M414" s="574"/>
      <c r="N414" s="574"/>
      <c r="O414" s="574"/>
      <c r="P414" s="574"/>
      <c r="Q414" s="574"/>
      <c r="R414" s="574"/>
      <c r="S414" s="574"/>
      <c r="T414" s="574"/>
      <c r="U414" s="574"/>
      <c r="V414" s="574"/>
      <c r="W414" s="574"/>
      <c r="X414" s="574"/>
      <c r="Y414" s="574"/>
      <c r="Z414" s="574"/>
      <c r="AA414" s="574"/>
      <c r="AB414" s="574"/>
      <c r="AC414" s="574"/>
      <c r="AD414" s="574"/>
      <c r="AE414" s="574"/>
      <c r="AF414" s="575"/>
      <c r="AG414" s="168">
        <v>1375</v>
      </c>
      <c r="AH414" s="427"/>
      <c r="AI414" s="428"/>
      <c r="AJ414" s="428"/>
      <c r="AK414" s="428"/>
      <c r="AL414" s="429"/>
      <c r="AM414" s="201" t="s">
        <v>670</v>
      </c>
      <c r="AN414" s="148"/>
    </row>
    <row r="415" spans="2:40" ht="15" customHeight="1" x14ac:dyDescent="0.45">
      <c r="B415" s="573" t="s">
        <v>1045</v>
      </c>
      <c r="C415" s="574"/>
      <c r="D415" s="574"/>
      <c r="E415" s="574"/>
      <c r="F415" s="574"/>
      <c r="G415" s="574"/>
      <c r="H415" s="574"/>
      <c r="I415" s="574"/>
      <c r="J415" s="574"/>
      <c r="K415" s="574"/>
      <c r="L415" s="574"/>
      <c r="M415" s="574"/>
      <c r="N415" s="574"/>
      <c r="O415" s="574"/>
      <c r="P415" s="574"/>
      <c r="Q415" s="574"/>
      <c r="R415" s="574"/>
      <c r="S415" s="574"/>
      <c r="T415" s="574"/>
      <c r="U415" s="574"/>
      <c r="V415" s="574"/>
      <c r="W415" s="574"/>
      <c r="X415" s="574"/>
      <c r="Y415" s="574"/>
      <c r="Z415" s="574"/>
      <c r="AA415" s="574"/>
      <c r="AB415" s="574"/>
      <c r="AC415" s="574"/>
      <c r="AD415" s="574"/>
      <c r="AE415" s="574"/>
      <c r="AF415" s="575"/>
      <c r="AG415" s="168">
        <v>1376</v>
      </c>
      <c r="AH415" s="427"/>
      <c r="AI415" s="428"/>
      <c r="AJ415" s="428"/>
      <c r="AK415" s="428"/>
      <c r="AL415" s="429"/>
      <c r="AM415" s="201" t="s">
        <v>284</v>
      </c>
      <c r="AN415" s="148"/>
    </row>
    <row r="416" spans="2:40" ht="15" customHeight="1" x14ac:dyDescent="0.45">
      <c r="B416" s="618" t="s">
        <v>1046</v>
      </c>
      <c r="C416" s="619"/>
      <c r="D416" s="619"/>
      <c r="E416" s="619"/>
      <c r="F416" s="619"/>
      <c r="G416" s="619"/>
      <c r="H416" s="619"/>
      <c r="I416" s="619"/>
      <c r="J416" s="619"/>
      <c r="K416" s="619"/>
      <c r="L416" s="619"/>
      <c r="M416" s="619"/>
      <c r="N416" s="619"/>
      <c r="O416" s="619"/>
      <c r="P416" s="619"/>
      <c r="Q416" s="619"/>
      <c r="R416" s="619"/>
      <c r="S416" s="619"/>
      <c r="T416" s="619"/>
      <c r="U416" s="619"/>
      <c r="V416" s="619"/>
      <c r="W416" s="619"/>
      <c r="X416" s="619"/>
      <c r="Y416" s="619"/>
      <c r="Z416" s="619"/>
      <c r="AA416" s="619"/>
      <c r="AB416" s="619"/>
      <c r="AC416" s="619"/>
      <c r="AD416" s="619"/>
      <c r="AE416" s="619"/>
      <c r="AF416" s="681"/>
      <c r="AG416" s="168">
        <v>1705</v>
      </c>
      <c r="AH416" s="504"/>
      <c r="AI416" s="505"/>
      <c r="AJ416" s="505"/>
      <c r="AK416" s="505"/>
      <c r="AL416" s="506"/>
      <c r="AM416" s="201" t="s">
        <v>670</v>
      </c>
      <c r="AN416" s="148"/>
    </row>
    <row r="417" spans="2:40" ht="15" customHeight="1" x14ac:dyDescent="0.45">
      <c r="B417" s="573" t="s">
        <v>945</v>
      </c>
      <c r="C417" s="574"/>
      <c r="D417" s="574"/>
      <c r="E417" s="574"/>
      <c r="F417" s="574"/>
      <c r="G417" s="574"/>
      <c r="H417" s="574"/>
      <c r="I417" s="574"/>
      <c r="J417" s="574"/>
      <c r="K417" s="574"/>
      <c r="L417" s="574"/>
      <c r="M417" s="574"/>
      <c r="N417" s="574"/>
      <c r="O417" s="574"/>
      <c r="P417" s="574"/>
      <c r="Q417" s="574"/>
      <c r="R417" s="574"/>
      <c r="S417" s="574"/>
      <c r="T417" s="574"/>
      <c r="U417" s="574"/>
      <c r="V417" s="574"/>
      <c r="W417" s="574"/>
      <c r="X417" s="574"/>
      <c r="Y417" s="574"/>
      <c r="Z417" s="574"/>
      <c r="AA417" s="574"/>
      <c r="AB417" s="574"/>
      <c r="AC417" s="574"/>
      <c r="AD417" s="574"/>
      <c r="AE417" s="574"/>
      <c r="AF417" s="575"/>
      <c r="AG417" s="168">
        <v>1706</v>
      </c>
      <c r="AH417" s="427"/>
      <c r="AI417" s="428"/>
      <c r="AJ417" s="428"/>
      <c r="AK417" s="428"/>
      <c r="AL417" s="429"/>
      <c r="AM417" s="201" t="s">
        <v>284</v>
      </c>
      <c r="AN417" s="148"/>
    </row>
    <row r="418" spans="2:40" ht="15" customHeight="1" x14ac:dyDescent="0.45">
      <c r="B418" s="573" t="s">
        <v>1025</v>
      </c>
      <c r="C418" s="574"/>
      <c r="D418" s="574"/>
      <c r="E418" s="574"/>
      <c r="F418" s="574"/>
      <c r="G418" s="574"/>
      <c r="H418" s="574"/>
      <c r="I418" s="574"/>
      <c r="J418" s="574"/>
      <c r="K418" s="574"/>
      <c r="L418" s="574"/>
      <c r="M418" s="574"/>
      <c r="N418" s="574"/>
      <c r="O418" s="574"/>
      <c r="P418" s="574"/>
      <c r="Q418" s="574"/>
      <c r="R418" s="574"/>
      <c r="S418" s="574"/>
      <c r="T418" s="574"/>
      <c r="U418" s="574"/>
      <c r="V418" s="574"/>
      <c r="W418" s="574"/>
      <c r="X418" s="574"/>
      <c r="Y418" s="574"/>
      <c r="Z418" s="574"/>
      <c r="AA418" s="574"/>
      <c r="AB418" s="574"/>
      <c r="AC418" s="574"/>
      <c r="AD418" s="574"/>
      <c r="AE418" s="574"/>
      <c r="AF418" s="575"/>
      <c r="AG418" s="168">
        <v>1707</v>
      </c>
      <c r="AH418" s="427"/>
      <c r="AI418" s="428"/>
      <c r="AJ418" s="428"/>
      <c r="AK418" s="428"/>
      <c r="AL418" s="429"/>
      <c r="AM418" s="201" t="s">
        <v>670</v>
      </c>
      <c r="AN418" s="148"/>
    </row>
    <row r="419" spans="2:40" ht="15" customHeight="1" x14ac:dyDescent="0.45">
      <c r="B419" s="618" t="s">
        <v>1047</v>
      </c>
      <c r="C419" s="619"/>
      <c r="D419" s="619"/>
      <c r="E419" s="619"/>
      <c r="F419" s="619"/>
      <c r="G419" s="619"/>
      <c r="H419" s="619"/>
      <c r="I419" s="619"/>
      <c r="J419" s="619"/>
      <c r="K419" s="619"/>
      <c r="L419" s="619"/>
      <c r="M419" s="619"/>
      <c r="N419" s="619"/>
      <c r="O419" s="619"/>
      <c r="P419" s="619"/>
      <c r="Q419" s="619"/>
      <c r="R419" s="619"/>
      <c r="S419" s="619"/>
      <c r="T419" s="619"/>
      <c r="U419" s="619"/>
      <c r="V419" s="619"/>
      <c r="W419" s="619"/>
      <c r="X419" s="619"/>
      <c r="Y419" s="619"/>
      <c r="Z419" s="619"/>
      <c r="AA419" s="619"/>
      <c r="AB419" s="619"/>
      <c r="AC419" s="619"/>
      <c r="AD419" s="619"/>
      <c r="AE419" s="619"/>
      <c r="AF419" s="681"/>
      <c r="AG419" s="168">
        <v>1377</v>
      </c>
      <c r="AH419" s="504"/>
      <c r="AI419" s="505"/>
      <c r="AJ419" s="505"/>
      <c r="AK419" s="505"/>
      <c r="AL419" s="506"/>
      <c r="AM419" s="201" t="s">
        <v>670</v>
      </c>
      <c r="AN419" s="148"/>
    </row>
    <row r="420" spans="2:40" ht="15" customHeight="1" x14ac:dyDescent="0.45">
      <c r="B420" s="573" t="s">
        <v>1048</v>
      </c>
      <c r="C420" s="574"/>
      <c r="D420" s="574"/>
      <c r="E420" s="574"/>
      <c r="F420" s="574"/>
      <c r="G420" s="574"/>
      <c r="H420" s="574"/>
      <c r="I420" s="574"/>
      <c r="J420" s="574"/>
      <c r="K420" s="574"/>
      <c r="L420" s="574"/>
      <c r="M420" s="574"/>
      <c r="N420" s="574"/>
      <c r="O420" s="574"/>
      <c r="P420" s="574"/>
      <c r="Q420" s="574"/>
      <c r="R420" s="574"/>
      <c r="S420" s="574"/>
      <c r="T420" s="574"/>
      <c r="U420" s="574"/>
      <c r="V420" s="574"/>
      <c r="W420" s="574"/>
      <c r="X420" s="574"/>
      <c r="Y420" s="574"/>
      <c r="Z420" s="574"/>
      <c r="AA420" s="574"/>
      <c r="AB420" s="574"/>
      <c r="AC420" s="574"/>
      <c r="AD420" s="574"/>
      <c r="AE420" s="574"/>
      <c r="AF420" s="575"/>
      <c r="AG420" s="168">
        <v>1378</v>
      </c>
      <c r="AH420" s="427"/>
      <c r="AI420" s="428"/>
      <c r="AJ420" s="428"/>
      <c r="AK420" s="428"/>
      <c r="AL420" s="429"/>
      <c r="AM420" s="201" t="s">
        <v>284</v>
      </c>
      <c r="AN420" s="148"/>
    </row>
    <row r="421" spans="2:40" ht="15" customHeight="1" x14ac:dyDescent="0.45">
      <c r="B421" s="573" t="s">
        <v>948</v>
      </c>
      <c r="C421" s="574"/>
      <c r="D421" s="574"/>
      <c r="E421" s="574"/>
      <c r="F421" s="574"/>
      <c r="G421" s="574"/>
      <c r="H421" s="574"/>
      <c r="I421" s="574"/>
      <c r="J421" s="574"/>
      <c r="K421" s="574"/>
      <c r="L421" s="574"/>
      <c r="M421" s="574"/>
      <c r="N421" s="574"/>
      <c r="O421" s="574"/>
      <c r="P421" s="574"/>
      <c r="Q421" s="574"/>
      <c r="R421" s="574"/>
      <c r="S421" s="574"/>
      <c r="T421" s="574"/>
      <c r="U421" s="574"/>
      <c r="V421" s="574"/>
      <c r="W421" s="574"/>
      <c r="X421" s="574"/>
      <c r="Y421" s="574"/>
      <c r="Z421" s="574"/>
      <c r="AA421" s="574"/>
      <c r="AB421" s="574"/>
      <c r="AC421" s="574"/>
      <c r="AD421" s="574"/>
      <c r="AE421" s="574"/>
      <c r="AF421" s="575"/>
      <c r="AG421" s="168">
        <v>1726</v>
      </c>
      <c r="AH421" s="427"/>
      <c r="AI421" s="428"/>
      <c r="AJ421" s="428"/>
      <c r="AK421" s="428"/>
      <c r="AL421" s="429"/>
      <c r="AM421" s="201" t="s">
        <v>670</v>
      </c>
      <c r="AN421" s="148"/>
    </row>
    <row r="422" spans="2:40" ht="15" customHeight="1" x14ac:dyDescent="0.45">
      <c r="B422" s="573" t="s">
        <v>1049</v>
      </c>
      <c r="C422" s="574"/>
      <c r="D422" s="574"/>
      <c r="E422" s="574"/>
      <c r="F422" s="574"/>
      <c r="G422" s="574"/>
      <c r="H422" s="574"/>
      <c r="I422" s="574"/>
      <c r="J422" s="574"/>
      <c r="K422" s="574"/>
      <c r="L422" s="574"/>
      <c r="M422" s="574"/>
      <c r="N422" s="574"/>
      <c r="O422" s="574"/>
      <c r="P422" s="574"/>
      <c r="Q422" s="574"/>
      <c r="R422" s="574"/>
      <c r="S422" s="574"/>
      <c r="T422" s="574"/>
      <c r="U422" s="574"/>
      <c r="V422" s="574"/>
      <c r="W422" s="574"/>
      <c r="X422" s="574"/>
      <c r="Y422" s="574"/>
      <c r="Z422" s="574"/>
      <c r="AA422" s="574"/>
      <c r="AB422" s="574"/>
      <c r="AC422" s="574"/>
      <c r="AD422" s="574"/>
      <c r="AE422" s="574"/>
      <c r="AF422" s="575"/>
      <c r="AG422" s="168">
        <v>1479</v>
      </c>
      <c r="AH422" s="427"/>
      <c r="AI422" s="428"/>
      <c r="AJ422" s="428"/>
      <c r="AK422" s="428"/>
      <c r="AL422" s="429"/>
      <c r="AM422" s="201" t="s">
        <v>284</v>
      </c>
      <c r="AN422" s="148"/>
    </row>
    <row r="423" spans="2:40" ht="15" customHeight="1" x14ac:dyDescent="0.45">
      <c r="B423" s="618" t="s">
        <v>1050</v>
      </c>
      <c r="C423" s="619"/>
      <c r="D423" s="619"/>
      <c r="E423" s="619"/>
      <c r="F423" s="619"/>
      <c r="G423" s="619"/>
      <c r="H423" s="619"/>
      <c r="I423" s="619"/>
      <c r="J423" s="619"/>
      <c r="K423" s="619"/>
      <c r="L423" s="619"/>
      <c r="M423" s="619"/>
      <c r="N423" s="619"/>
      <c r="O423" s="619"/>
      <c r="P423" s="619"/>
      <c r="Q423" s="619"/>
      <c r="R423" s="619"/>
      <c r="S423" s="619"/>
      <c r="T423" s="619"/>
      <c r="U423" s="619"/>
      <c r="V423" s="619"/>
      <c r="W423" s="619"/>
      <c r="X423" s="619"/>
      <c r="Y423" s="619"/>
      <c r="Z423" s="619"/>
      <c r="AA423" s="619"/>
      <c r="AB423" s="619"/>
      <c r="AC423" s="619"/>
      <c r="AD423" s="619"/>
      <c r="AE423" s="619"/>
      <c r="AF423" s="681"/>
      <c r="AG423" s="168">
        <v>1708</v>
      </c>
      <c r="AH423" s="504"/>
      <c r="AI423" s="505"/>
      <c r="AJ423" s="505"/>
      <c r="AK423" s="505"/>
      <c r="AL423" s="506"/>
      <c r="AM423" s="201" t="s">
        <v>284</v>
      </c>
      <c r="AN423" s="148"/>
    </row>
    <row r="424" spans="2:40" ht="15" customHeight="1" x14ac:dyDescent="0.45">
      <c r="B424" s="573" t="s">
        <v>1004</v>
      </c>
      <c r="C424" s="574"/>
      <c r="D424" s="574"/>
      <c r="E424" s="574"/>
      <c r="F424" s="574"/>
      <c r="G424" s="574"/>
      <c r="H424" s="574"/>
      <c r="I424" s="574"/>
      <c r="J424" s="574"/>
      <c r="K424" s="574"/>
      <c r="L424" s="574"/>
      <c r="M424" s="574"/>
      <c r="N424" s="574"/>
      <c r="O424" s="574"/>
      <c r="P424" s="574"/>
      <c r="Q424" s="574"/>
      <c r="R424" s="574"/>
      <c r="S424" s="574"/>
      <c r="T424" s="574"/>
      <c r="U424" s="574"/>
      <c r="V424" s="574"/>
      <c r="W424" s="574"/>
      <c r="X424" s="574"/>
      <c r="Y424" s="574"/>
      <c r="Z424" s="574"/>
      <c r="AA424" s="574"/>
      <c r="AB424" s="574"/>
      <c r="AC424" s="574"/>
      <c r="AD424" s="574"/>
      <c r="AE424" s="574"/>
      <c r="AF424" s="575"/>
      <c r="AG424" s="168">
        <v>1709</v>
      </c>
      <c r="AH424" s="427"/>
      <c r="AI424" s="428"/>
      <c r="AJ424" s="428"/>
      <c r="AK424" s="428"/>
      <c r="AL424" s="429"/>
      <c r="AM424" s="201" t="s">
        <v>284</v>
      </c>
      <c r="AN424" s="148"/>
    </row>
    <row r="425" spans="2:40" ht="15" customHeight="1" x14ac:dyDescent="0.45">
      <c r="B425" s="573" t="s">
        <v>951</v>
      </c>
      <c r="C425" s="574"/>
      <c r="D425" s="574"/>
      <c r="E425" s="574"/>
      <c r="F425" s="574"/>
      <c r="G425" s="574"/>
      <c r="H425" s="574"/>
      <c r="I425" s="574"/>
      <c r="J425" s="574"/>
      <c r="K425" s="574"/>
      <c r="L425" s="574"/>
      <c r="M425" s="574"/>
      <c r="N425" s="574"/>
      <c r="O425" s="574"/>
      <c r="P425" s="574"/>
      <c r="Q425" s="574"/>
      <c r="R425" s="574"/>
      <c r="S425" s="574"/>
      <c r="T425" s="574"/>
      <c r="U425" s="574"/>
      <c r="V425" s="574"/>
      <c r="W425" s="574"/>
      <c r="X425" s="574"/>
      <c r="Y425" s="574"/>
      <c r="Z425" s="574"/>
      <c r="AA425" s="574"/>
      <c r="AB425" s="574"/>
      <c r="AC425" s="574"/>
      <c r="AD425" s="574"/>
      <c r="AE425" s="574"/>
      <c r="AF425" s="575"/>
      <c r="AG425" s="168">
        <v>1379</v>
      </c>
      <c r="AH425" s="427"/>
      <c r="AI425" s="428"/>
      <c r="AJ425" s="428"/>
      <c r="AK425" s="428"/>
      <c r="AL425" s="429"/>
      <c r="AM425" s="201" t="s">
        <v>284</v>
      </c>
      <c r="AN425" s="148"/>
    </row>
    <row r="426" spans="2:40" ht="15" customHeight="1" x14ac:dyDescent="0.45">
      <c r="B426" s="573" t="s">
        <v>952</v>
      </c>
      <c r="C426" s="574"/>
      <c r="D426" s="574"/>
      <c r="E426" s="574"/>
      <c r="F426" s="574"/>
      <c r="G426" s="574"/>
      <c r="H426" s="574"/>
      <c r="I426" s="574"/>
      <c r="J426" s="574"/>
      <c r="K426" s="574"/>
      <c r="L426" s="574"/>
      <c r="M426" s="574"/>
      <c r="N426" s="574"/>
      <c r="O426" s="574"/>
      <c r="P426" s="574"/>
      <c r="Q426" s="574"/>
      <c r="R426" s="574"/>
      <c r="S426" s="574"/>
      <c r="T426" s="574"/>
      <c r="U426" s="574"/>
      <c r="V426" s="574"/>
      <c r="W426" s="574"/>
      <c r="X426" s="574"/>
      <c r="Y426" s="574"/>
      <c r="Z426" s="574"/>
      <c r="AA426" s="574"/>
      <c r="AB426" s="574"/>
      <c r="AC426" s="574"/>
      <c r="AD426" s="574"/>
      <c r="AE426" s="574"/>
      <c r="AF426" s="575"/>
      <c r="AG426" s="168">
        <v>1710</v>
      </c>
      <c r="AH426" s="427"/>
      <c r="AI426" s="428"/>
      <c r="AJ426" s="428"/>
      <c r="AK426" s="428"/>
      <c r="AL426" s="429"/>
      <c r="AM426" s="201" t="s">
        <v>670</v>
      </c>
      <c r="AN426" s="148"/>
    </row>
    <row r="427" spans="2:40" ht="15" customHeight="1" x14ac:dyDescent="0.45">
      <c r="B427" s="618" t="s">
        <v>1051</v>
      </c>
      <c r="C427" s="619"/>
      <c r="D427" s="619"/>
      <c r="E427" s="619"/>
      <c r="F427" s="619"/>
      <c r="G427" s="619"/>
      <c r="H427" s="619"/>
      <c r="I427" s="619"/>
      <c r="J427" s="619"/>
      <c r="K427" s="619"/>
      <c r="L427" s="619"/>
      <c r="M427" s="619"/>
      <c r="N427" s="619"/>
      <c r="O427" s="619"/>
      <c r="P427" s="619"/>
      <c r="Q427" s="619"/>
      <c r="R427" s="619"/>
      <c r="S427" s="619"/>
      <c r="T427" s="619"/>
      <c r="U427" s="619"/>
      <c r="V427" s="619"/>
      <c r="W427" s="619"/>
      <c r="X427" s="619"/>
      <c r="Y427" s="619"/>
      <c r="Z427" s="619"/>
      <c r="AA427" s="619"/>
      <c r="AB427" s="619"/>
      <c r="AC427" s="619"/>
      <c r="AD427" s="619"/>
      <c r="AE427" s="619"/>
      <c r="AF427" s="681"/>
      <c r="AG427" s="168">
        <v>1711</v>
      </c>
      <c r="AH427" s="504"/>
      <c r="AI427" s="505"/>
      <c r="AJ427" s="505"/>
      <c r="AK427" s="505"/>
      <c r="AL427" s="506"/>
      <c r="AM427" s="201" t="s">
        <v>670</v>
      </c>
      <c r="AN427" s="148"/>
    </row>
    <row r="428" spans="2:40" ht="15" customHeight="1" x14ac:dyDescent="0.45">
      <c r="B428" s="573" t="s">
        <v>954</v>
      </c>
      <c r="C428" s="574"/>
      <c r="D428" s="574"/>
      <c r="E428" s="574"/>
      <c r="F428" s="574"/>
      <c r="G428" s="574"/>
      <c r="H428" s="574"/>
      <c r="I428" s="574"/>
      <c r="J428" s="574"/>
      <c r="K428" s="574"/>
      <c r="L428" s="574"/>
      <c r="M428" s="574"/>
      <c r="N428" s="574"/>
      <c r="O428" s="574"/>
      <c r="P428" s="574"/>
      <c r="Q428" s="574"/>
      <c r="R428" s="574"/>
      <c r="S428" s="574"/>
      <c r="T428" s="574"/>
      <c r="U428" s="574"/>
      <c r="V428" s="574"/>
      <c r="W428" s="574"/>
      <c r="X428" s="574"/>
      <c r="Y428" s="574"/>
      <c r="Z428" s="574"/>
      <c r="AA428" s="574"/>
      <c r="AB428" s="574"/>
      <c r="AC428" s="574"/>
      <c r="AD428" s="574"/>
      <c r="AE428" s="574"/>
      <c r="AF428" s="575"/>
      <c r="AG428" s="168">
        <v>1380</v>
      </c>
      <c r="AH428" s="427"/>
      <c r="AI428" s="428"/>
      <c r="AJ428" s="428"/>
      <c r="AK428" s="428"/>
      <c r="AL428" s="429"/>
      <c r="AM428" s="201" t="s">
        <v>670</v>
      </c>
      <c r="AN428" s="148"/>
    </row>
    <row r="429" spans="2:40" ht="15" customHeight="1" x14ac:dyDescent="0.45">
      <c r="B429" s="573" t="s">
        <v>955</v>
      </c>
      <c r="C429" s="574"/>
      <c r="D429" s="574"/>
      <c r="E429" s="574"/>
      <c r="F429" s="574"/>
      <c r="G429" s="574"/>
      <c r="H429" s="574"/>
      <c r="I429" s="574"/>
      <c r="J429" s="574"/>
      <c r="K429" s="574"/>
      <c r="L429" s="574"/>
      <c r="M429" s="574"/>
      <c r="N429" s="574"/>
      <c r="O429" s="574"/>
      <c r="P429" s="574"/>
      <c r="Q429" s="574"/>
      <c r="R429" s="574"/>
      <c r="S429" s="574"/>
      <c r="T429" s="574"/>
      <c r="U429" s="574"/>
      <c r="V429" s="574"/>
      <c r="W429" s="574"/>
      <c r="X429" s="574"/>
      <c r="Y429" s="574"/>
      <c r="Z429" s="574"/>
      <c r="AA429" s="574"/>
      <c r="AB429" s="574"/>
      <c r="AC429" s="574"/>
      <c r="AD429" s="574"/>
      <c r="AE429" s="574"/>
      <c r="AF429" s="575"/>
      <c r="AG429" s="168">
        <v>1381</v>
      </c>
      <c r="AH429" s="427"/>
      <c r="AI429" s="428"/>
      <c r="AJ429" s="428"/>
      <c r="AK429" s="428"/>
      <c r="AL429" s="429"/>
      <c r="AM429" s="201" t="s">
        <v>284</v>
      </c>
      <c r="AN429" s="148"/>
    </row>
    <row r="430" spans="2:40" x14ac:dyDescent="0.45">
      <c r="B430" s="603" t="s">
        <v>1052</v>
      </c>
      <c r="C430" s="604"/>
      <c r="D430" s="604"/>
      <c r="E430" s="604"/>
      <c r="F430" s="604"/>
      <c r="G430" s="604"/>
      <c r="H430" s="604"/>
      <c r="I430" s="604"/>
      <c r="J430" s="604"/>
      <c r="K430" s="604"/>
      <c r="L430" s="604"/>
      <c r="M430" s="604"/>
      <c r="N430" s="604"/>
      <c r="O430" s="604"/>
      <c r="P430" s="604"/>
      <c r="Q430" s="604"/>
      <c r="R430" s="604"/>
      <c r="S430" s="604"/>
      <c r="T430" s="604"/>
      <c r="U430" s="604"/>
      <c r="V430" s="604"/>
      <c r="W430" s="604"/>
      <c r="X430" s="604"/>
      <c r="Y430" s="604"/>
      <c r="Z430" s="604"/>
      <c r="AA430" s="604"/>
      <c r="AB430" s="604"/>
      <c r="AC430" s="604"/>
      <c r="AD430" s="604"/>
      <c r="AE430" s="604"/>
      <c r="AF430" s="605"/>
      <c r="AG430" s="168">
        <v>1545</v>
      </c>
      <c r="AH430" s="427"/>
      <c r="AI430" s="428"/>
      <c r="AJ430" s="428"/>
      <c r="AK430" s="428"/>
      <c r="AL430" s="429"/>
      <c r="AM430" s="201" t="s">
        <v>675</v>
      </c>
      <c r="AN430" s="148"/>
    </row>
    <row r="431" spans="2:40" ht="14.65" thickBot="1" x14ac:dyDescent="0.5">
      <c r="B431" s="606" t="s">
        <v>1053</v>
      </c>
      <c r="C431" s="607"/>
      <c r="D431" s="607"/>
      <c r="E431" s="607"/>
      <c r="F431" s="607"/>
      <c r="G431" s="607"/>
      <c r="H431" s="607"/>
      <c r="I431" s="607"/>
      <c r="J431" s="607"/>
      <c r="K431" s="607"/>
      <c r="L431" s="607"/>
      <c r="M431" s="607"/>
      <c r="N431" s="607"/>
      <c r="O431" s="607"/>
      <c r="P431" s="607"/>
      <c r="Q431" s="607"/>
      <c r="R431" s="607"/>
      <c r="S431" s="607"/>
      <c r="T431" s="607"/>
      <c r="U431" s="607"/>
      <c r="V431" s="607"/>
      <c r="W431" s="607"/>
      <c r="X431" s="607"/>
      <c r="Y431" s="607"/>
      <c r="Z431" s="607"/>
      <c r="AA431" s="607"/>
      <c r="AB431" s="607"/>
      <c r="AC431" s="607"/>
      <c r="AD431" s="607"/>
      <c r="AE431" s="607"/>
      <c r="AF431" s="608"/>
      <c r="AG431" s="160">
        <v>1546</v>
      </c>
      <c r="AH431" s="609"/>
      <c r="AI431" s="610"/>
      <c r="AJ431" s="610"/>
      <c r="AK431" s="610"/>
      <c r="AL431" s="611"/>
      <c r="AM431" s="202" t="s">
        <v>675</v>
      </c>
      <c r="AN431" s="148"/>
    </row>
    <row r="432" spans="2:40" ht="9" customHeight="1" thickTop="1" thickBot="1" x14ac:dyDescent="0.5">
      <c r="B432" s="612"/>
      <c r="C432" s="612"/>
      <c r="D432" s="612"/>
      <c r="E432" s="612"/>
      <c r="F432" s="612"/>
      <c r="G432" s="612"/>
      <c r="H432" s="612"/>
      <c r="I432" s="612"/>
      <c r="J432" s="612"/>
      <c r="K432" s="612"/>
      <c r="L432" s="612"/>
      <c r="M432" s="612"/>
      <c r="N432" s="612"/>
      <c r="O432" s="612"/>
      <c r="P432" s="612"/>
      <c r="Q432" s="612"/>
      <c r="R432" s="612"/>
      <c r="S432" s="612"/>
      <c r="T432" s="612"/>
      <c r="U432" s="612"/>
      <c r="V432" s="612"/>
      <c r="W432" s="612"/>
      <c r="X432" s="612"/>
      <c r="Y432" s="612"/>
      <c r="Z432" s="612"/>
      <c r="AA432" s="612"/>
      <c r="AB432" s="612"/>
      <c r="AC432" s="612"/>
      <c r="AD432" s="612"/>
      <c r="AE432" s="612"/>
      <c r="AF432" s="612"/>
      <c r="AG432" s="612"/>
      <c r="AH432" s="612"/>
      <c r="AI432" s="612"/>
      <c r="AJ432" s="612"/>
      <c r="AK432" s="612"/>
      <c r="AL432" s="612"/>
      <c r="AM432" s="612"/>
      <c r="AN432" s="148"/>
    </row>
    <row r="433" spans="2:40" ht="15" customHeight="1" thickTop="1" x14ac:dyDescent="0.45">
      <c r="B433" s="613" t="s">
        <v>1054</v>
      </c>
      <c r="C433" s="614"/>
      <c r="D433" s="614"/>
      <c r="E433" s="614"/>
      <c r="F433" s="614"/>
      <c r="G433" s="614"/>
      <c r="H433" s="614"/>
      <c r="I433" s="614"/>
      <c r="J433" s="614"/>
      <c r="K433" s="614"/>
      <c r="L433" s="614"/>
      <c r="M433" s="614"/>
      <c r="N433" s="614"/>
      <c r="O433" s="614"/>
      <c r="P433" s="614"/>
      <c r="Q433" s="614"/>
      <c r="R433" s="614"/>
      <c r="S433" s="614"/>
      <c r="T433" s="614"/>
      <c r="U433" s="614"/>
      <c r="V433" s="614"/>
      <c r="W433" s="614"/>
      <c r="X433" s="614"/>
      <c r="Y433" s="614"/>
      <c r="Z433" s="614"/>
      <c r="AA433" s="614"/>
      <c r="AB433" s="614"/>
      <c r="AC433" s="614"/>
      <c r="AD433" s="614"/>
      <c r="AE433" s="614"/>
      <c r="AF433" s="614"/>
      <c r="AG433" s="614"/>
      <c r="AH433" s="614"/>
      <c r="AI433" s="614"/>
      <c r="AJ433" s="614"/>
      <c r="AK433" s="614"/>
      <c r="AL433" s="614"/>
      <c r="AM433" s="615"/>
      <c r="AN433" s="148"/>
    </row>
    <row r="434" spans="2:40" ht="15" customHeight="1" x14ac:dyDescent="0.45">
      <c r="B434" s="647"/>
      <c r="C434" s="648"/>
      <c r="D434" s="648"/>
      <c r="E434" s="648"/>
      <c r="F434" s="648"/>
      <c r="G434" s="648"/>
      <c r="H434" s="648"/>
      <c r="I434" s="648"/>
      <c r="J434" s="648"/>
      <c r="K434" s="676" t="s">
        <v>959</v>
      </c>
      <c r="L434" s="648"/>
      <c r="M434" s="648"/>
      <c r="N434" s="648"/>
      <c r="O434" s="677" t="s">
        <v>961</v>
      </c>
      <c r="P434" s="678"/>
      <c r="Q434" s="678"/>
      <c r="R434" s="678"/>
      <c r="S434" s="678"/>
      <c r="T434" s="678"/>
      <c r="U434" s="678"/>
      <c r="V434" s="678"/>
      <c r="W434" s="678"/>
      <c r="X434" s="678"/>
      <c r="Y434" s="678"/>
      <c r="Z434" s="678"/>
      <c r="AA434" s="678"/>
      <c r="AB434" s="678"/>
      <c r="AC434" s="678"/>
      <c r="AD434" s="678"/>
      <c r="AE434" s="678"/>
      <c r="AF434" s="678"/>
      <c r="AG434" s="678"/>
      <c r="AH434" s="678"/>
      <c r="AI434" s="676" t="s">
        <v>962</v>
      </c>
      <c r="AJ434" s="648"/>
      <c r="AK434" s="648"/>
      <c r="AL434" s="648"/>
      <c r="AM434" s="654"/>
      <c r="AN434" s="148"/>
    </row>
    <row r="435" spans="2:40" ht="15" customHeight="1" x14ac:dyDescent="0.45">
      <c r="B435" s="649"/>
      <c r="C435" s="644"/>
      <c r="D435" s="644"/>
      <c r="E435" s="644"/>
      <c r="F435" s="644"/>
      <c r="G435" s="644"/>
      <c r="H435" s="644"/>
      <c r="I435" s="644"/>
      <c r="J435" s="644"/>
      <c r="K435" s="643"/>
      <c r="L435" s="644"/>
      <c r="M435" s="644"/>
      <c r="N435" s="644"/>
      <c r="O435" s="677" t="s">
        <v>963</v>
      </c>
      <c r="P435" s="678"/>
      <c r="Q435" s="678"/>
      <c r="R435" s="678"/>
      <c r="S435" s="678"/>
      <c r="T435" s="678"/>
      <c r="U435" s="678"/>
      <c r="V435" s="678"/>
      <c r="W435" s="678"/>
      <c r="X435" s="678"/>
      <c r="Y435" s="678"/>
      <c r="Z435" s="678"/>
      <c r="AA435" s="676" t="s">
        <v>964</v>
      </c>
      <c r="AB435" s="648"/>
      <c r="AC435" s="648"/>
      <c r="AD435" s="648"/>
      <c r="AE435" s="676" t="s">
        <v>965</v>
      </c>
      <c r="AF435" s="648"/>
      <c r="AG435" s="648"/>
      <c r="AH435" s="648"/>
      <c r="AI435" s="643"/>
      <c r="AJ435" s="644"/>
      <c r="AK435" s="644"/>
      <c r="AL435" s="644"/>
      <c r="AM435" s="655"/>
      <c r="AN435" s="148"/>
    </row>
    <row r="436" spans="2:40" ht="15" customHeight="1" x14ac:dyDescent="0.45">
      <c r="B436" s="650"/>
      <c r="C436" s="646"/>
      <c r="D436" s="646"/>
      <c r="E436" s="646"/>
      <c r="F436" s="646"/>
      <c r="G436" s="646"/>
      <c r="H436" s="646"/>
      <c r="I436" s="646"/>
      <c r="J436" s="646"/>
      <c r="K436" s="645"/>
      <c r="L436" s="646"/>
      <c r="M436" s="646"/>
      <c r="N436" s="646"/>
      <c r="O436" s="679" t="s">
        <v>966</v>
      </c>
      <c r="P436" s="680"/>
      <c r="Q436" s="680"/>
      <c r="R436" s="680"/>
      <c r="S436" s="651" t="s">
        <v>967</v>
      </c>
      <c r="T436" s="652"/>
      <c r="U436" s="652"/>
      <c r="V436" s="652"/>
      <c r="W436" s="651" t="s">
        <v>968</v>
      </c>
      <c r="X436" s="652"/>
      <c r="Y436" s="652"/>
      <c r="Z436" s="652"/>
      <c r="AA436" s="645"/>
      <c r="AB436" s="646"/>
      <c r="AC436" s="646"/>
      <c r="AD436" s="646"/>
      <c r="AE436" s="645"/>
      <c r="AF436" s="646"/>
      <c r="AG436" s="646"/>
      <c r="AH436" s="646"/>
      <c r="AI436" s="645"/>
      <c r="AJ436" s="646"/>
      <c r="AK436" s="646"/>
      <c r="AL436" s="646"/>
      <c r="AM436" s="656"/>
      <c r="AN436" s="148"/>
    </row>
    <row r="437" spans="2:40" ht="20.25" customHeight="1" x14ac:dyDescent="0.45">
      <c r="B437" s="573" t="s">
        <v>988</v>
      </c>
      <c r="C437" s="574"/>
      <c r="D437" s="574"/>
      <c r="E437" s="574"/>
      <c r="F437" s="574"/>
      <c r="G437" s="574"/>
      <c r="H437" s="574"/>
      <c r="I437" s="574"/>
      <c r="J437" s="574"/>
      <c r="K437" s="168">
        <v>1451</v>
      </c>
      <c r="L437" s="427"/>
      <c r="M437" s="428"/>
      <c r="N437" s="428"/>
      <c r="O437" s="168">
        <v>1452</v>
      </c>
      <c r="P437" s="427"/>
      <c r="Q437" s="428"/>
      <c r="R437" s="428"/>
      <c r="S437" s="168">
        <v>1752</v>
      </c>
      <c r="T437" s="427"/>
      <c r="U437" s="428"/>
      <c r="V437" s="428"/>
      <c r="W437" s="168">
        <v>1753</v>
      </c>
      <c r="X437" s="427"/>
      <c r="Y437" s="428"/>
      <c r="Z437" s="428"/>
      <c r="AA437" s="168">
        <v>1453</v>
      </c>
      <c r="AB437" s="427"/>
      <c r="AC437" s="428"/>
      <c r="AD437" s="428"/>
      <c r="AE437" s="168">
        <v>1454</v>
      </c>
      <c r="AF437" s="658"/>
      <c r="AG437" s="428"/>
      <c r="AH437" s="428"/>
      <c r="AI437" s="168">
        <v>1382</v>
      </c>
      <c r="AJ437" s="427"/>
      <c r="AK437" s="428"/>
      <c r="AL437" s="428"/>
      <c r="AM437" s="165" t="s">
        <v>670</v>
      </c>
      <c r="AN437" s="148"/>
    </row>
    <row r="438" spans="2:40" ht="21.75" customHeight="1" x14ac:dyDescent="0.45">
      <c r="B438" s="573" t="s">
        <v>1055</v>
      </c>
      <c r="C438" s="574"/>
      <c r="D438" s="574"/>
      <c r="E438" s="574"/>
      <c r="F438" s="574"/>
      <c r="G438" s="574"/>
      <c r="H438" s="574"/>
      <c r="I438" s="574"/>
      <c r="J438" s="574"/>
      <c r="K438" s="665"/>
      <c r="L438" s="666"/>
      <c r="M438" s="666"/>
      <c r="N438" s="666"/>
      <c r="O438" s="168">
        <v>1589</v>
      </c>
      <c r="P438" s="427"/>
      <c r="Q438" s="428"/>
      <c r="R438" s="428"/>
      <c r="S438" s="665"/>
      <c r="T438" s="666"/>
      <c r="U438" s="666"/>
      <c r="V438" s="666"/>
      <c r="W438" s="168">
        <v>1845</v>
      </c>
      <c r="X438" s="427"/>
      <c r="Y438" s="428"/>
      <c r="Z438" s="428"/>
      <c r="AA438" s="168">
        <v>1455</v>
      </c>
      <c r="AB438" s="427"/>
      <c r="AC438" s="428"/>
      <c r="AD438" s="428"/>
      <c r="AE438" s="168">
        <v>1456</v>
      </c>
      <c r="AF438" s="658"/>
      <c r="AG438" s="428"/>
      <c r="AH438" s="428"/>
      <c r="AI438" s="665"/>
      <c r="AJ438" s="666"/>
      <c r="AK438" s="666"/>
      <c r="AL438" s="666"/>
      <c r="AM438" s="165" t="s">
        <v>284</v>
      </c>
      <c r="AN438" s="148"/>
    </row>
    <row r="439" spans="2:40" ht="21.75" customHeight="1" x14ac:dyDescent="0.45">
      <c r="B439" s="667" t="s">
        <v>1056</v>
      </c>
      <c r="C439" s="668"/>
      <c r="D439" s="668"/>
      <c r="E439" s="668"/>
      <c r="F439" s="668"/>
      <c r="G439" s="668"/>
      <c r="H439" s="668"/>
      <c r="I439" s="668"/>
      <c r="J439" s="668"/>
      <c r="K439" s="186">
        <v>1942</v>
      </c>
      <c r="L439" s="669"/>
      <c r="M439" s="670"/>
      <c r="N439" s="671"/>
      <c r="O439" s="672"/>
      <c r="P439" s="673"/>
      <c r="Q439" s="673"/>
      <c r="R439" s="674"/>
      <c r="S439" s="186">
        <v>1943</v>
      </c>
      <c r="T439" s="675"/>
      <c r="U439" s="670"/>
      <c r="V439" s="671"/>
      <c r="W439" s="672"/>
      <c r="X439" s="673"/>
      <c r="Y439" s="673"/>
      <c r="Z439" s="674"/>
      <c r="AA439" s="672"/>
      <c r="AB439" s="673"/>
      <c r="AC439" s="673"/>
      <c r="AD439" s="674"/>
      <c r="AE439" s="672"/>
      <c r="AF439" s="673"/>
      <c r="AG439" s="673"/>
      <c r="AH439" s="674"/>
      <c r="AI439" s="186">
        <v>1944</v>
      </c>
      <c r="AJ439" s="669"/>
      <c r="AK439" s="670"/>
      <c r="AL439" s="671"/>
      <c r="AM439" s="195" t="s">
        <v>972</v>
      </c>
      <c r="AN439" s="148"/>
    </row>
    <row r="440" spans="2:40" ht="15" customHeight="1" x14ac:dyDescent="0.45">
      <c r="B440" s="573" t="s">
        <v>949</v>
      </c>
      <c r="C440" s="574"/>
      <c r="D440" s="574"/>
      <c r="E440" s="574"/>
      <c r="F440" s="574"/>
      <c r="G440" s="574"/>
      <c r="H440" s="574"/>
      <c r="I440" s="574"/>
      <c r="J440" s="574"/>
      <c r="K440" s="168">
        <v>1392</v>
      </c>
      <c r="L440" s="427"/>
      <c r="M440" s="428"/>
      <c r="N440" s="428"/>
      <c r="O440" s="168">
        <v>1393</v>
      </c>
      <c r="P440" s="427"/>
      <c r="Q440" s="428"/>
      <c r="R440" s="428"/>
      <c r="S440" s="168">
        <v>1755</v>
      </c>
      <c r="T440" s="427"/>
      <c r="U440" s="428"/>
      <c r="V440" s="428"/>
      <c r="W440" s="168">
        <v>1756</v>
      </c>
      <c r="X440" s="427"/>
      <c r="Y440" s="428"/>
      <c r="Z440" s="428"/>
      <c r="AA440" s="168">
        <v>1394</v>
      </c>
      <c r="AB440" s="427"/>
      <c r="AC440" s="428"/>
      <c r="AD440" s="428"/>
      <c r="AE440" s="168">
        <v>1395</v>
      </c>
      <c r="AF440" s="658"/>
      <c r="AG440" s="428"/>
      <c r="AH440" s="428"/>
      <c r="AI440" s="168">
        <v>1384</v>
      </c>
      <c r="AJ440" s="427"/>
      <c r="AK440" s="428"/>
      <c r="AL440" s="428"/>
      <c r="AM440" s="165" t="s">
        <v>670</v>
      </c>
      <c r="AN440" s="148"/>
    </row>
    <row r="441" spans="2:40" ht="15" customHeight="1" x14ac:dyDescent="0.45">
      <c r="B441" s="573" t="s">
        <v>950</v>
      </c>
      <c r="C441" s="574"/>
      <c r="D441" s="574"/>
      <c r="E441" s="574"/>
      <c r="F441" s="574"/>
      <c r="G441" s="574"/>
      <c r="H441" s="574"/>
      <c r="I441" s="574"/>
      <c r="J441" s="574"/>
      <c r="K441" s="168">
        <v>1396</v>
      </c>
      <c r="L441" s="427"/>
      <c r="M441" s="428"/>
      <c r="N441" s="428"/>
      <c r="O441" s="168">
        <v>1397</v>
      </c>
      <c r="P441" s="427"/>
      <c r="Q441" s="428"/>
      <c r="R441" s="428"/>
      <c r="S441" s="168">
        <v>1757</v>
      </c>
      <c r="T441" s="427"/>
      <c r="U441" s="428"/>
      <c r="V441" s="428"/>
      <c r="W441" s="168">
        <v>1758</v>
      </c>
      <c r="X441" s="427"/>
      <c r="Y441" s="428"/>
      <c r="Z441" s="428"/>
      <c r="AA441" s="168">
        <v>1398</v>
      </c>
      <c r="AB441" s="427"/>
      <c r="AC441" s="428"/>
      <c r="AD441" s="428"/>
      <c r="AE441" s="168">
        <v>1399</v>
      </c>
      <c r="AF441" s="658"/>
      <c r="AG441" s="428"/>
      <c r="AH441" s="428"/>
      <c r="AI441" s="168">
        <v>1385</v>
      </c>
      <c r="AJ441" s="427"/>
      <c r="AK441" s="428"/>
      <c r="AL441" s="428"/>
      <c r="AM441" s="165" t="s">
        <v>284</v>
      </c>
      <c r="AN441" s="148"/>
    </row>
    <row r="442" spans="2:40" ht="15" customHeight="1" x14ac:dyDescent="0.45">
      <c r="B442" s="573" t="s">
        <v>973</v>
      </c>
      <c r="C442" s="574"/>
      <c r="D442" s="574"/>
      <c r="E442" s="574"/>
      <c r="F442" s="574"/>
      <c r="G442" s="574"/>
      <c r="H442" s="574"/>
      <c r="I442" s="574"/>
      <c r="J442" s="574"/>
      <c r="K442" s="168">
        <v>1459</v>
      </c>
      <c r="L442" s="427"/>
      <c r="M442" s="428"/>
      <c r="N442" s="428"/>
      <c r="O442" s="168">
        <v>1460</v>
      </c>
      <c r="P442" s="427"/>
      <c r="Q442" s="428"/>
      <c r="R442" s="428"/>
      <c r="S442" s="168">
        <v>1759</v>
      </c>
      <c r="T442" s="427"/>
      <c r="U442" s="428"/>
      <c r="V442" s="428"/>
      <c r="W442" s="168">
        <v>1760</v>
      </c>
      <c r="X442" s="427"/>
      <c r="Y442" s="428"/>
      <c r="Z442" s="428"/>
      <c r="AA442" s="168">
        <v>1461</v>
      </c>
      <c r="AB442" s="427"/>
      <c r="AC442" s="428"/>
      <c r="AD442" s="428"/>
      <c r="AE442" s="168">
        <v>1462</v>
      </c>
      <c r="AF442" s="658"/>
      <c r="AG442" s="428"/>
      <c r="AH442" s="428"/>
      <c r="AI442" s="168">
        <v>1386</v>
      </c>
      <c r="AJ442" s="427"/>
      <c r="AK442" s="428"/>
      <c r="AL442" s="428"/>
      <c r="AM442" s="165" t="s">
        <v>284</v>
      </c>
      <c r="AN442" s="148"/>
    </row>
    <row r="443" spans="2:40" ht="15" customHeight="1" x14ac:dyDescent="0.45">
      <c r="B443" s="618" t="s">
        <v>974</v>
      </c>
      <c r="C443" s="619"/>
      <c r="D443" s="619"/>
      <c r="E443" s="619"/>
      <c r="F443" s="619"/>
      <c r="G443" s="619"/>
      <c r="H443" s="619"/>
      <c r="I443" s="619"/>
      <c r="J443" s="619"/>
      <c r="K443" s="168">
        <v>1463</v>
      </c>
      <c r="L443" s="504"/>
      <c r="M443" s="505"/>
      <c r="N443" s="505"/>
      <c r="O443" s="635"/>
      <c r="P443" s="636"/>
      <c r="Q443" s="636"/>
      <c r="R443" s="636"/>
      <c r="S443" s="635"/>
      <c r="T443" s="636"/>
      <c r="U443" s="636"/>
      <c r="V443" s="636"/>
      <c r="W443" s="168">
        <v>1762</v>
      </c>
      <c r="X443" s="504"/>
      <c r="Y443" s="505"/>
      <c r="Z443" s="505"/>
      <c r="AA443" s="168">
        <v>1465</v>
      </c>
      <c r="AB443" s="504"/>
      <c r="AC443" s="505"/>
      <c r="AD443" s="505"/>
      <c r="AE443" s="168">
        <v>1466</v>
      </c>
      <c r="AF443" s="664"/>
      <c r="AG443" s="505"/>
      <c r="AH443" s="505"/>
      <c r="AI443" s="635"/>
      <c r="AJ443" s="636"/>
      <c r="AK443" s="636"/>
      <c r="AL443" s="636"/>
      <c r="AM443" s="165" t="s">
        <v>670</v>
      </c>
      <c r="AN443" s="148"/>
    </row>
    <row r="444" spans="2:40" ht="15" customHeight="1" x14ac:dyDescent="0.45">
      <c r="B444" s="573" t="s">
        <v>294</v>
      </c>
      <c r="C444" s="574"/>
      <c r="D444" s="574"/>
      <c r="E444" s="574"/>
      <c r="F444" s="574"/>
      <c r="G444" s="574"/>
      <c r="H444" s="574"/>
      <c r="I444" s="574"/>
      <c r="J444" s="574"/>
      <c r="K444" s="168">
        <v>1467</v>
      </c>
      <c r="L444" s="427"/>
      <c r="M444" s="428"/>
      <c r="N444" s="428"/>
      <c r="O444" s="168">
        <v>1468</v>
      </c>
      <c r="P444" s="427"/>
      <c r="Q444" s="428"/>
      <c r="R444" s="428"/>
      <c r="S444" s="168">
        <v>1763</v>
      </c>
      <c r="T444" s="427"/>
      <c r="U444" s="428"/>
      <c r="V444" s="428"/>
      <c r="W444" s="168">
        <v>1764</v>
      </c>
      <c r="X444" s="427"/>
      <c r="Y444" s="428"/>
      <c r="Z444" s="428"/>
      <c r="AA444" s="168">
        <v>1469</v>
      </c>
      <c r="AB444" s="427"/>
      <c r="AC444" s="428"/>
      <c r="AD444" s="428"/>
      <c r="AE444" s="168">
        <v>1470</v>
      </c>
      <c r="AF444" s="658"/>
      <c r="AG444" s="428"/>
      <c r="AH444" s="428"/>
      <c r="AI444" s="168">
        <v>1387</v>
      </c>
      <c r="AJ444" s="427"/>
      <c r="AK444" s="428"/>
      <c r="AL444" s="428"/>
      <c r="AM444" s="165" t="s">
        <v>670</v>
      </c>
      <c r="AN444" s="148"/>
    </row>
    <row r="445" spans="2:40" ht="15" customHeight="1" x14ac:dyDescent="0.45">
      <c r="B445" s="573" t="s">
        <v>975</v>
      </c>
      <c r="C445" s="574"/>
      <c r="D445" s="574"/>
      <c r="E445" s="574"/>
      <c r="F445" s="574"/>
      <c r="G445" s="574"/>
      <c r="H445" s="574"/>
      <c r="I445" s="574"/>
      <c r="J445" s="574"/>
      <c r="K445" s="168">
        <v>1471</v>
      </c>
      <c r="L445" s="427"/>
      <c r="M445" s="428"/>
      <c r="N445" s="428"/>
      <c r="O445" s="168">
        <v>1472</v>
      </c>
      <c r="P445" s="427"/>
      <c r="Q445" s="428"/>
      <c r="R445" s="428"/>
      <c r="S445" s="168">
        <v>1765</v>
      </c>
      <c r="T445" s="427"/>
      <c r="U445" s="428"/>
      <c r="V445" s="428"/>
      <c r="W445" s="168">
        <v>1766</v>
      </c>
      <c r="X445" s="427"/>
      <c r="Y445" s="428"/>
      <c r="Z445" s="428"/>
      <c r="AA445" s="168">
        <v>1473</v>
      </c>
      <c r="AB445" s="427"/>
      <c r="AC445" s="428"/>
      <c r="AD445" s="428"/>
      <c r="AE445" s="168">
        <v>1474</v>
      </c>
      <c r="AF445" s="658"/>
      <c r="AG445" s="428"/>
      <c r="AH445" s="428"/>
      <c r="AI445" s="168">
        <v>1388</v>
      </c>
      <c r="AJ445" s="427"/>
      <c r="AK445" s="428"/>
      <c r="AL445" s="428"/>
      <c r="AM445" s="165" t="s">
        <v>284</v>
      </c>
      <c r="AN445" s="148"/>
    </row>
    <row r="446" spans="2:40" ht="21" customHeight="1" x14ac:dyDescent="0.45">
      <c r="B446" s="618" t="s">
        <v>1057</v>
      </c>
      <c r="C446" s="619"/>
      <c r="D446" s="619"/>
      <c r="E446" s="619"/>
      <c r="F446" s="619"/>
      <c r="G446" s="619"/>
      <c r="H446" s="619"/>
      <c r="I446" s="619"/>
      <c r="J446" s="619"/>
      <c r="K446" s="168">
        <v>1475</v>
      </c>
      <c r="L446" s="504"/>
      <c r="M446" s="505"/>
      <c r="N446" s="505"/>
      <c r="O446" s="168">
        <v>1476</v>
      </c>
      <c r="P446" s="504"/>
      <c r="Q446" s="505"/>
      <c r="R446" s="505"/>
      <c r="S446" s="168">
        <v>1767</v>
      </c>
      <c r="T446" s="504"/>
      <c r="U446" s="505"/>
      <c r="V446" s="505"/>
      <c r="W446" s="168">
        <v>1768</v>
      </c>
      <c r="X446" s="504"/>
      <c r="Y446" s="505"/>
      <c r="Z446" s="505"/>
      <c r="AA446" s="168">
        <v>1477</v>
      </c>
      <c r="AB446" s="504"/>
      <c r="AC446" s="505"/>
      <c r="AD446" s="505"/>
      <c r="AE446" s="168">
        <v>1478</v>
      </c>
      <c r="AF446" s="664"/>
      <c r="AG446" s="505"/>
      <c r="AH446" s="505"/>
      <c r="AI446" s="168">
        <v>1389</v>
      </c>
      <c r="AJ446" s="504"/>
      <c r="AK446" s="505"/>
      <c r="AL446" s="505"/>
      <c r="AM446" s="165" t="s">
        <v>284</v>
      </c>
      <c r="AN446" s="148"/>
    </row>
    <row r="447" spans="2:40" ht="21" customHeight="1" x14ac:dyDescent="0.45">
      <c r="B447" s="573" t="s">
        <v>1058</v>
      </c>
      <c r="C447" s="574"/>
      <c r="D447" s="574"/>
      <c r="E447" s="574"/>
      <c r="F447" s="574"/>
      <c r="G447" s="574"/>
      <c r="H447" s="574"/>
      <c r="I447" s="574"/>
      <c r="J447" s="574"/>
      <c r="K447" s="168">
        <v>1480</v>
      </c>
      <c r="L447" s="427"/>
      <c r="M447" s="428"/>
      <c r="N447" s="428"/>
      <c r="O447" s="168">
        <v>1481</v>
      </c>
      <c r="P447" s="427"/>
      <c r="Q447" s="428"/>
      <c r="R447" s="428"/>
      <c r="S447" s="168">
        <v>1769</v>
      </c>
      <c r="T447" s="427"/>
      <c r="U447" s="428"/>
      <c r="V447" s="428"/>
      <c r="W447" s="168">
        <v>1770</v>
      </c>
      <c r="X447" s="427"/>
      <c r="Y447" s="428"/>
      <c r="Z447" s="428"/>
      <c r="AA447" s="168">
        <v>1482</v>
      </c>
      <c r="AB447" s="427"/>
      <c r="AC447" s="428"/>
      <c r="AD447" s="428"/>
      <c r="AE447" s="168">
        <v>1483</v>
      </c>
      <c r="AF447" s="658"/>
      <c r="AG447" s="428"/>
      <c r="AH447" s="428"/>
      <c r="AI447" s="168">
        <v>1390</v>
      </c>
      <c r="AJ447" s="427"/>
      <c r="AK447" s="428"/>
      <c r="AL447" s="428"/>
      <c r="AM447" s="165" t="s">
        <v>284</v>
      </c>
      <c r="AN447" s="148"/>
    </row>
    <row r="448" spans="2:40" ht="15" customHeight="1" x14ac:dyDescent="0.45">
      <c r="B448" s="618" t="s">
        <v>978</v>
      </c>
      <c r="C448" s="619"/>
      <c r="D448" s="619"/>
      <c r="E448" s="619"/>
      <c r="F448" s="619"/>
      <c r="G448" s="619"/>
      <c r="H448" s="619"/>
      <c r="I448" s="619"/>
      <c r="J448" s="619"/>
      <c r="K448" s="168">
        <v>1484</v>
      </c>
      <c r="L448" s="504"/>
      <c r="M448" s="505"/>
      <c r="N448" s="505"/>
      <c r="O448" s="168">
        <v>1485</v>
      </c>
      <c r="P448" s="427"/>
      <c r="Q448" s="428"/>
      <c r="R448" s="428"/>
      <c r="S448" s="168">
        <v>1771</v>
      </c>
      <c r="T448" s="427"/>
      <c r="U448" s="428"/>
      <c r="V448" s="428"/>
      <c r="W448" s="168">
        <v>1772</v>
      </c>
      <c r="X448" s="427"/>
      <c r="Y448" s="428"/>
      <c r="Z448" s="428"/>
      <c r="AA448" s="168">
        <v>1486</v>
      </c>
      <c r="AB448" s="427"/>
      <c r="AC448" s="428"/>
      <c r="AD448" s="428"/>
      <c r="AE448" s="168">
        <v>1487</v>
      </c>
      <c r="AF448" s="658"/>
      <c r="AG448" s="428"/>
      <c r="AH448" s="428"/>
      <c r="AI448" s="168">
        <v>1391</v>
      </c>
      <c r="AJ448" s="427"/>
      <c r="AK448" s="428"/>
      <c r="AL448" s="429"/>
      <c r="AM448" s="165" t="s">
        <v>675</v>
      </c>
      <c r="AN448" s="148"/>
    </row>
    <row r="449" spans="2:40" ht="15" customHeight="1" thickBot="1" x14ac:dyDescent="0.5">
      <c r="B449" s="659" t="s">
        <v>979</v>
      </c>
      <c r="C449" s="660"/>
      <c r="D449" s="660"/>
      <c r="E449" s="660"/>
      <c r="F449" s="660"/>
      <c r="G449" s="660"/>
      <c r="H449" s="660"/>
      <c r="I449" s="660"/>
      <c r="J449" s="660"/>
      <c r="K449" s="620"/>
      <c r="L449" s="621"/>
      <c r="M449" s="621"/>
      <c r="N449" s="621"/>
      <c r="O449" s="160">
        <v>1489</v>
      </c>
      <c r="P449" s="450"/>
      <c r="Q449" s="451"/>
      <c r="R449" s="451"/>
      <c r="S449" s="661"/>
      <c r="T449" s="662"/>
      <c r="U449" s="662"/>
      <c r="V449" s="662"/>
      <c r="W449" s="160">
        <v>1846</v>
      </c>
      <c r="X449" s="450"/>
      <c r="Y449" s="451"/>
      <c r="Z449" s="451"/>
      <c r="AA449" s="160">
        <v>1490</v>
      </c>
      <c r="AB449" s="450"/>
      <c r="AC449" s="451"/>
      <c r="AD449" s="451"/>
      <c r="AE449" s="160">
        <v>1491</v>
      </c>
      <c r="AF449" s="450"/>
      <c r="AG449" s="451"/>
      <c r="AH449" s="451"/>
      <c r="AI449" s="661"/>
      <c r="AJ449" s="662"/>
      <c r="AK449" s="662"/>
      <c r="AL449" s="663"/>
      <c r="AM449" s="181" t="s">
        <v>675</v>
      </c>
      <c r="AN449" s="148"/>
    </row>
    <row r="450" spans="2:40" ht="9" customHeight="1" thickTop="1" thickBot="1" x14ac:dyDescent="0.5">
      <c r="B450" s="612"/>
      <c r="C450" s="612"/>
      <c r="D450" s="612"/>
      <c r="E450" s="612"/>
      <c r="F450" s="612"/>
      <c r="G450" s="612"/>
      <c r="H450" s="612"/>
      <c r="I450" s="612"/>
      <c r="J450" s="612"/>
      <c r="K450" s="612"/>
      <c r="L450" s="612"/>
      <c r="M450" s="612"/>
      <c r="N450" s="612"/>
      <c r="O450" s="612"/>
      <c r="P450" s="612"/>
      <c r="Q450" s="612"/>
      <c r="R450" s="612"/>
      <c r="S450" s="612"/>
      <c r="T450" s="612"/>
      <c r="U450" s="612"/>
      <c r="V450" s="612"/>
      <c r="W450" s="612"/>
      <c r="X450" s="612"/>
      <c r="Y450" s="612"/>
      <c r="Z450" s="612"/>
      <c r="AA450" s="612"/>
      <c r="AB450" s="612"/>
      <c r="AC450" s="612"/>
      <c r="AD450" s="612"/>
      <c r="AE450" s="612"/>
      <c r="AF450" s="612"/>
      <c r="AG450" s="612"/>
      <c r="AH450" s="612"/>
      <c r="AI450" s="612"/>
      <c r="AJ450" s="612"/>
      <c r="AK450" s="612"/>
      <c r="AL450" s="612"/>
      <c r="AM450" s="612"/>
      <c r="AN450" s="148"/>
    </row>
    <row r="451" spans="2:40" ht="15" customHeight="1" thickTop="1" x14ac:dyDescent="0.45">
      <c r="B451" s="613" t="s">
        <v>1059</v>
      </c>
      <c r="C451" s="614"/>
      <c r="D451" s="614"/>
      <c r="E451" s="614"/>
      <c r="F451" s="614"/>
      <c r="G451" s="614"/>
      <c r="H451" s="614"/>
      <c r="I451" s="614"/>
      <c r="J451" s="614"/>
      <c r="K451" s="614"/>
      <c r="L451" s="614"/>
      <c r="M451" s="614"/>
      <c r="N451" s="614"/>
      <c r="O451" s="614"/>
      <c r="P451" s="614"/>
      <c r="Q451" s="614"/>
      <c r="R451" s="614"/>
      <c r="S451" s="614"/>
      <c r="T451" s="614"/>
      <c r="U451" s="614"/>
      <c r="V451" s="614"/>
      <c r="W451" s="614"/>
      <c r="X451" s="614"/>
      <c r="Y451" s="614"/>
      <c r="Z451" s="614"/>
      <c r="AA451" s="614"/>
      <c r="AB451" s="614"/>
      <c r="AC451" s="614"/>
      <c r="AD451" s="614"/>
      <c r="AE451" s="614"/>
      <c r="AF451" s="614"/>
      <c r="AG451" s="614"/>
      <c r="AH451" s="614"/>
      <c r="AI451" s="614"/>
      <c r="AJ451" s="614"/>
      <c r="AK451" s="614"/>
      <c r="AL451" s="614"/>
      <c r="AM451" s="615"/>
      <c r="AN451" s="148"/>
    </row>
    <row r="452" spans="2:40" x14ac:dyDescent="0.45">
      <c r="B452" s="647"/>
      <c r="C452" s="648"/>
      <c r="D452" s="648"/>
      <c r="E452" s="648"/>
      <c r="F452" s="648"/>
      <c r="G452" s="651" t="s">
        <v>982</v>
      </c>
      <c r="H452" s="652"/>
      <c r="I452" s="652"/>
      <c r="J452" s="652"/>
      <c r="K452" s="652"/>
      <c r="L452" s="652"/>
      <c r="M452" s="652"/>
      <c r="N452" s="652"/>
      <c r="O452" s="652"/>
      <c r="P452" s="652"/>
      <c r="Q452" s="652"/>
      <c r="R452" s="652"/>
      <c r="S452" s="652"/>
      <c r="T452" s="652"/>
      <c r="U452" s="652"/>
      <c r="V452" s="652"/>
      <c r="W452" s="652"/>
      <c r="X452" s="652"/>
      <c r="Y452" s="652"/>
      <c r="Z452" s="652"/>
      <c r="AA452" s="651" t="s">
        <v>983</v>
      </c>
      <c r="AB452" s="652"/>
      <c r="AC452" s="652"/>
      <c r="AD452" s="652"/>
      <c r="AE452" s="652"/>
      <c r="AF452" s="652"/>
      <c r="AG452" s="652"/>
      <c r="AH452" s="652"/>
      <c r="AI452" s="652"/>
      <c r="AJ452" s="652"/>
      <c r="AK452" s="652"/>
      <c r="AL452" s="653"/>
      <c r="AM452" s="654"/>
      <c r="AN452" s="148"/>
    </row>
    <row r="453" spans="2:40" x14ac:dyDescent="0.45">
      <c r="B453" s="649"/>
      <c r="C453" s="644"/>
      <c r="D453" s="644"/>
      <c r="E453" s="644"/>
      <c r="F453" s="644"/>
      <c r="G453" s="645" t="s">
        <v>779</v>
      </c>
      <c r="H453" s="646"/>
      <c r="I453" s="646"/>
      <c r="J453" s="646"/>
      <c r="K453" s="646"/>
      <c r="L453" s="646"/>
      <c r="M453" s="646"/>
      <c r="N453" s="646"/>
      <c r="O453" s="645" t="s">
        <v>984</v>
      </c>
      <c r="P453" s="646"/>
      <c r="Q453" s="646"/>
      <c r="R453" s="646"/>
      <c r="S453" s="646"/>
      <c r="T453" s="646"/>
      <c r="U453" s="646"/>
      <c r="V453" s="657"/>
      <c r="W453" s="643" t="s">
        <v>985</v>
      </c>
      <c r="X453" s="644"/>
      <c r="Y453" s="644"/>
      <c r="Z453" s="644"/>
      <c r="AA453" s="643" t="s">
        <v>986</v>
      </c>
      <c r="AB453" s="644"/>
      <c r="AC453" s="644"/>
      <c r="AD453" s="644"/>
      <c r="AE453" s="643" t="s">
        <v>987</v>
      </c>
      <c r="AF453" s="644"/>
      <c r="AG453" s="644"/>
      <c r="AH453" s="644"/>
      <c r="AI453" s="643" t="s">
        <v>985</v>
      </c>
      <c r="AJ453" s="644"/>
      <c r="AK453" s="644"/>
      <c r="AL453" s="644"/>
      <c r="AM453" s="655"/>
      <c r="AN453" s="148"/>
    </row>
    <row r="454" spans="2:40" x14ac:dyDescent="0.45">
      <c r="B454" s="650"/>
      <c r="C454" s="646"/>
      <c r="D454" s="646"/>
      <c r="E454" s="646"/>
      <c r="F454" s="646"/>
      <c r="G454" s="645" t="s">
        <v>986</v>
      </c>
      <c r="H454" s="646"/>
      <c r="I454" s="646"/>
      <c r="J454" s="646"/>
      <c r="K454" s="645" t="s">
        <v>987</v>
      </c>
      <c r="L454" s="646"/>
      <c r="M454" s="646"/>
      <c r="N454" s="646"/>
      <c r="O454" s="645" t="s">
        <v>986</v>
      </c>
      <c r="P454" s="646"/>
      <c r="Q454" s="646"/>
      <c r="R454" s="646"/>
      <c r="S454" s="645" t="s">
        <v>987</v>
      </c>
      <c r="T454" s="646"/>
      <c r="U454" s="646"/>
      <c r="V454" s="646"/>
      <c r="W454" s="645"/>
      <c r="X454" s="646"/>
      <c r="Y454" s="646"/>
      <c r="Z454" s="646"/>
      <c r="AA454" s="645"/>
      <c r="AB454" s="646"/>
      <c r="AC454" s="646"/>
      <c r="AD454" s="646"/>
      <c r="AE454" s="645"/>
      <c r="AF454" s="646"/>
      <c r="AG454" s="646"/>
      <c r="AH454" s="646"/>
      <c r="AI454" s="645"/>
      <c r="AJ454" s="646"/>
      <c r="AK454" s="646"/>
      <c r="AL454" s="646"/>
      <c r="AM454" s="656"/>
      <c r="AN454" s="148"/>
    </row>
    <row r="455" spans="2:40" ht="27" customHeight="1" x14ac:dyDescent="0.45">
      <c r="B455" s="631" t="s">
        <v>988</v>
      </c>
      <c r="C455" s="632"/>
      <c r="D455" s="632"/>
      <c r="E455" s="632"/>
      <c r="F455" s="632"/>
      <c r="G455" s="168">
        <v>1495</v>
      </c>
      <c r="H455" s="504"/>
      <c r="I455" s="505"/>
      <c r="J455" s="505"/>
      <c r="K455" s="168">
        <v>1496</v>
      </c>
      <c r="L455" s="504"/>
      <c r="M455" s="505"/>
      <c r="N455" s="505"/>
      <c r="O455" s="168">
        <v>1497</v>
      </c>
      <c r="P455" s="504"/>
      <c r="Q455" s="505"/>
      <c r="R455" s="505"/>
      <c r="S455" s="168">
        <v>1498</v>
      </c>
      <c r="T455" s="504"/>
      <c r="U455" s="505"/>
      <c r="V455" s="505"/>
      <c r="W455" s="168">
        <v>1499</v>
      </c>
      <c r="X455" s="504"/>
      <c r="Y455" s="505"/>
      <c r="Z455" s="505"/>
      <c r="AA455" s="168">
        <v>1501</v>
      </c>
      <c r="AB455" s="504"/>
      <c r="AC455" s="505"/>
      <c r="AD455" s="505"/>
      <c r="AE455" s="168">
        <v>1502</v>
      </c>
      <c r="AF455" s="504"/>
      <c r="AG455" s="505"/>
      <c r="AH455" s="505"/>
      <c r="AI455" s="168">
        <v>1503</v>
      </c>
      <c r="AJ455" s="504"/>
      <c r="AK455" s="505"/>
      <c r="AL455" s="505"/>
      <c r="AM455" s="165" t="s">
        <v>670</v>
      </c>
      <c r="AN455" s="148"/>
    </row>
    <row r="456" spans="2:40" ht="28.5" customHeight="1" x14ac:dyDescent="0.45">
      <c r="B456" s="631" t="s">
        <v>1055</v>
      </c>
      <c r="C456" s="632"/>
      <c r="D456" s="632"/>
      <c r="E456" s="632"/>
      <c r="F456" s="632"/>
      <c r="G456" s="168">
        <v>1655</v>
      </c>
      <c r="H456" s="504"/>
      <c r="I456" s="505"/>
      <c r="J456" s="505"/>
      <c r="K456" s="168">
        <v>1656</v>
      </c>
      <c r="L456" s="504"/>
      <c r="M456" s="505"/>
      <c r="N456" s="505"/>
      <c r="O456" s="168">
        <v>1504</v>
      </c>
      <c r="P456" s="504"/>
      <c r="Q456" s="505"/>
      <c r="R456" s="505"/>
      <c r="S456" s="168">
        <v>1505</v>
      </c>
      <c r="T456" s="504"/>
      <c r="U456" s="505"/>
      <c r="V456" s="505"/>
      <c r="W456" s="635"/>
      <c r="X456" s="636"/>
      <c r="Y456" s="636"/>
      <c r="Z456" s="636"/>
      <c r="AA456" s="635"/>
      <c r="AB456" s="636"/>
      <c r="AC456" s="636"/>
      <c r="AD456" s="636"/>
      <c r="AE456" s="635"/>
      <c r="AF456" s="636"/>
      <c r="AG456" s="636"/>
      <c r="AH456" s="636"/>
      <c r="AI456" s="635"/>
      <c r="AJ456" s="636"/>
      <c r="AK456" s="636"/>
      <c r="AL456" s="636"/>
      <c r="AM456" s="165" t="s">
        <v>284</v>
      </c>
      <c r="AN456" s="148"/>
    </row>
    <row r="457" spans="2:40" ht="28.5" customHeight="1" x14ac:dyDescent="0.45">
      <c r="B457" s="639" t="s">
        <v>1060</v>
      </c>
      <c r="C457" s="640"/>
      <c r="D457" s="640"/>
      <c r="E457" s="640"/>
      <c r="F457" s="640"/>
      <c r="G457" s="186">
        <v>1945</v>
      </c>
      <c r="H457" s="641"/>
      <c r="I457" s="642"/>
      <c r="J457" s="642"/>
      <c r="K457" s="186">
        <v>1946</v>
      </c>
      <c r="L457" s="641"/>
      <c r="M457" s="642"/>
      <c r="N457" s="642"/>
      <c r="O457" s="186">
        <v>1947</v>
      </c>
      <c r="P457" s="641"/>
      <c r="Q457" s="642"/>
      <c r="R457" s="642"/>
      <c r="S457" s="186">
        <v>1948</v>
      </c>
      <c r="T457" s="641"/>
      <c r="U457" s="642"/>
      <c r="V457" s="642"/>
      <c r="W457" s="637"/>
      <c r="X457" s="638"/>
      <c r="Y457" s="638"/>
      <c r="Z457" s="638"/>
      <c r="AA457" s="186">
        <v>1949</v>
      </c>
      <c r="AB457" s="641"/>
      <c r="AC457" s="642"/>
      <c r="AD457" s="642"/>
      <c r="AE457" s="186">
        <v>1950</v>
      </c>
      <c r="AF457" s="641"/>
      <c r="AG457" s="642"/>
      <c r="AH457" s="642"/>
      <c r="AI457" s="637"/>
      <c r="AJ457" s="638"/>
      <c r="AK457" s="638"/>
      <c r="AL457" s="638"/>
      <c r="AM457" s="195" t="s">
        <v>284</v>
      </c>
      <c r="AN457" s="148"/>
    </row>
    <row r="458" spans="2:40" ht="20.25" customHeight="1" x14ac:dyDescent="0.45">
      <c r="B458" s="631" t="s">
        <v>1061</v>
      </c>
      <c r="C458" s="632"/>
      <c r="D458" s="632"/>
      <c r="E458" s="632"/>
      <c r="F458" s="632"/>
      <c r="G458" s="168">
        <v>1590</v>
      </c>
      <c r="H458" s="504"/>
      <c r="I458" s="505"/>
      <c r="J458" s="505"/>
      <c r="K458" s="168">
        <v>1436</v>
      </c>
      <c r="L458" s="504"/>
      <c r="M458" s="505"/>
      <c r="N458" s="505"/>
      <c r="O458" s="168">
        <v>1437</v>
      </c>
      <c r="P458" s="504"/>
      <c r="Q458" s="505"/>
      <c r="R458" s="505"/>
      <c r="S458" s="168">
        <v>1438</v>
      </c>
      <c r="T458" s="504"/>
      <c r="U458" s="505"/>
      <c r="V458" s="505"/>
      <c r="W458" s="168">
        <v>1439</v>
      </c>
      <c r="X458" s="504"/>
      <c r="Y458" s="505"/>
      <c r="Z458" s="505"/>
      <c r="AA458" s="168">
        <v>1441</v>
      </c>
      <c r="AB458" s="504"/>
      <c r="AC458" s="505"/>
      <c r="AD458" s="505"/>
      <c r="AE458" s="168">
        <v>1442</v>
      </c>
      <c r="AF458" s="504"/>
      <c r="AG458" s="505"/>
      <c r="AH458" s="505"/>
      <c r="AI458" s="168">
        <v>1443</v>
      </c>
      <c r="AJ458" s="427"/>
      <c r="AK458" s="428"/>
      <c r="AL458" s="429"/>
      <c r="AM458" s="165" t="s">
        <v>670</v>
      </c>
      <c r="AN458" s="148"/>
    </row>
    <row r="459" spans="2:40" ht="19.5" customHeight="1" x14ac:dyDescent="0.45">
      <c r="B459" s="631" t="s">
        <v>1062</v>
      </c>
      <c r="C459" s="632"/>
      <c r="D459" s="632"/>
      <c r="E459" s="632"/>
      <c r="F459" s="632"/>
      <c r="G459" s="168">
        <v>1444</v>
      </c>
      <c r="H459" s="504"/>
      <c r="I459" s="505"/>
      <c r="J459" s="505"/>
      <c r="K459" s="168">
        <v>1447</v>
      </c>
      <c r="L459" s="504"/>
      <c r="M459" s="505"/>
      <c r="N459" s="505"/>
      <c r="O459" s="168">
        <v>1448</v>
      </c>
      <c r="P459" s="504"/>
      <c r="Q459" s="505"/>
      <c r="R459" s="505"/>
      <c r="S459" s="168">
        <v>1449</v>
      </c>
      <c r="T459" s="504"/>
      <c r="U459" s="505"/>
      <c r="V459" s="505"/>
      <c r="W459" s="168">
        <v>1508</v>
      </c>
      <c r="X459" s="504"/>
      <c r="Y459" s="505"/>
      <c r="Z459" s="505"/>
      <c r="AA459" s="168">
        <v>1509</v>
      </c>
      <c r="AB459" s="504"/>
      <c r="AC459" s="505"/>
      <c r="AD459" s="505"/>
      <c r="AE459" s="168">
        <v>1510</v>
      </c>
      <c r="AF459" s="504"/>
      <c r="AG459" s="505"/>
      <c r="AH459" s="505"/>
      <c r="AI459" s="168">
        <v>1511</v>
      </c>
      <c r="AJ459" s="504"/>
      <c r="AK459" s="505"/>
      <c r="AL459" s="505"/>
      <c r="AM459" s="165" t="s">
        <v>284</v>
      </c>
      <c r="AN459" s="148"/>
    </row>
    <row r="460" spans="2:40" ht="24" customHeight="1" x14ac:dyDescent="0.45">
      <c r="B460" s="631" t="s">
        <v>1063</v>
      </c>
      <c r="C460" s="632"/>
      <c r="D460" s="632"/>
      <c r="E460" s="632"/>
      <c r="F460" s="632"/>
      <c r="G460" s="168">
        <v>1512</v>
      </c>
      <c r="H460" s="504"/>
      <c r="I460" s="505"/>
      <c r="J460" s="505"/>
      <c r="K460" s="168">
        <v>1513</v>
      </c>
      <c r="L460" s="504"/>
      <c r="M460" s="505"/>
      <c r="N460" s="505"/>
      <c r="O460" s="635"/>
      <c r="P460" s="636"/>
      <c r="Q460" s="636"/>
      <c r="R460" s="636"/>
      <c r="S460" s="635"/>
      <c r="T460" s="636"/>
      <c r="U460" s="636"/>
      <c r="V460" s="636"/>
      <c r="W460" s="168">
        <v>1514</v>
      </c>
      <c r="X460" s="504"/>
      <c r="Y460" s="505"/>
      <c r="Z460" s="505"/>
      <c r="AA460" s="635"/>
      <c r="AB460" s="636"/>
      <c r="AC460" s="636"/>
      <c r="AD460" s="636"/>
      <c r="AE460" s="635"/>
      <c r="AF460" s="636"/>
      <c r="AG460" s="636"/>
      <c r="AH460" s="636"/>
      <c r="AI460" s="635"/>
      <c r="AJ460" s="636"/>
      <c r="AK460" s="636"/>
      <c r="AL460" s="636"/>
      <c r="AM460" s="165" t="s">
        <v>670</v>
      </c>
      <c r="AN460" s="148"/>
    </row>
    <row r="461" spans="2:40" ht="21" customHeight="1" x14ac:dyDescent="0.45">
      <c r="B461" s="631" t="s">
        <v>992</v>
      </c>
      <c r="C461" s="632"/>
      <c r="D461" s="632"/>
      <c r="E461" s="632"/>
      <c r="F461" s="632"/>
      <c r="G461" s="168">
        <v>1515</v>
      </c>
      <c r="H461" s="504"/>
      <c r="I461" s="505"/>
      <c r="J461" s="505"/>
      <c r="K461" s="168">
        <v>1516</v>
      </c>
      <c r="L461" s="504"/>
      <c r="M461" s="505"/>
      <c r="N461" s="505"/>
      <c r="O461" s="168">
        <v>1517</v>
      </c>
      <c r="P461" s="504"/>
      <c r="Q461" s="505"/>
      <c r="R461" s="505"/>
      <c r="S461" s="168">
        <v>1518</v>
      </c>
      <c r="T461" s="504"/>
      <c r="U461" s="505"/>
      <c r="V461" s="505"/>
      <c r="W461" s="168">
        <v>1519</v>
      </c>
      <c r="X461" s="504"/>
      <c r="Y461" s="505"/>
      <c r="Z461" s="505"/>
      <c r="AA461" s="168">
        <v>1520</v>
      </c>
      <c r="AB461" s="504"/>
      <c r="AC461" s="505"/>
      <c r="AD461" s="505"/>
      <c r="AE461" s="168">
        <v>1521</v>
      </c>
      <c r="AF461" s="504"/>
      <c r="AG461" s="505"/>
      <c r="AH461" s="505"/>
      <c r="AI461" s="168">
        <v>1522</v>
      </c>
      <c r="AJ461" s="504"/>
      <c r="AK461" s="505"/>
      <c r="AL461" s="505"/>
      <c r="AM461" s="165" t="s">
        <v>670</v>
      </c>
      <c r="AN461" s="148"/>
    </row>
    <row r="462" spans="2:40" x14ac:dyDescent="0.45">
      <c r="B462" s="631" t="s">
        <v>294</v>
      </c>
      <c r="C462" s="632"/>
      <c r="D462" s="632"/>
      <c r="E462" s="632"/>
      <c r="F462" s="632"/>
      <c r="G462" s="168">
        <v>1523</v>
      </c>
      <c r="H462" s="504"/>
      <c r="I462" s="505"/>
      <c r="J462" s="505"/>
      <c r="K462" s="168">
        <v>1524</v>
      </c>
      <c r="L462" s="504"/>
      <c r="M462" s="505"/>
      <c r="N462" s="505"/>
      <c r="O462" s="168">
        <v>1525</v>
      </c>
      <c r="P462" s="504"/>
      <c r="Q462" s="505"/>
      <c r="R462" s="505"/>
      <c r="S462" s="168">
        <v>1526</v>
      </c>
      <c r="T462" s="504"/>
      <c r="U462" s="505"/>
      <c r="V462" s="505"/>
      <c r="W462" s="168">
        <v>1527</v>
      </c>
      <c r="X462" s="504"/>
      <c r="Y462" s="505"/>
      <c r="Z462" s="505"/>
      <c r="AA462" s="168">
        <v>1528</v>
      </c>
      <c r="AB462" s="504"/>
      <c r="AC462" s="505"/>
      <c r="AD462" s="505"/>
      <c r="AE462" s="168">
        <v>1529</v>
      </c>
      <c r="AF462" s="504"/>
      <c r="AG462" s="505"/>
      <c r="AH462" s="505"/>
      <c r="AI462" s="168">
        <v>1530</v>
      </c>
      <c r="AJ462" s="504"/>
      <c r="AK462" s="505"/>
      <c r="AL462" s="505"/>
      <c r="AM462" s="165" t="s">
        <v>670</v>
      </c>
      <c r="AN462" s="148"/>
    </row>
    <row r="463" spans="2:40" ht="17.25" customHeight="1" x14ac:dyDescent="0.45">
      <c r="B463" s="631" t="s">
        <v>975</v>
      </c>
      <c r="C463" s="632"/>
      <c r="D463" s="632"/>
      <c r="E463" s="632"/>
      <c r="F463" s="632"/>
      <c r="G463" s="168">
        <v>1531</v>
      </c>
      <c r="H463" s="504"/>
      <c r="I463" s="505"/>
      <c r="J463" s="505"/>
      <c r="K463" s="168">
        <v>1532</v>
      </c>
      <c r="L463" s="504"/>
      <c r="M463" s="505"/>
      <c r="N463" s="505"/>
      <c r="O463" s="168">
        <v>1533</v>
      </c>
      <c r="P463" s="504"/>
      <c r="Q463" s="505"/>
      <c r="R463" s="505"/>
      <c r="S463" s="168">
        <v>1534</v>
      </c>
      <c r="T463" s="504"/>
      <c r="U463" s="505"/>
      <c r="V463" s="505"/>
      <c r="W463" s="168">
        <v>1535</v>
      </c>
      <c r="X463" s="504"/>
      <c r="Y463" s="505"/>
      <c r="Z463" s="505"/>
      <c r="AA463" s="168">
        <v>1536</v>
      </c>
      <c r="AB463" s="504"/>
      <c r="AC463" s="505"/>
      <c r="AD463" s="505"/>
      <c r="AE463" s="168">
        <v>1537</v>
      </c>
      <c r="AF463" s="504"/>
      <c r="AG463" s="505"/>
      <c r="AH463" s="505"/>
      <c r="AI463" s="168">
        <v>1538</v>
      </c>
      <c r="AJ463" s="504"/>
      <c r="AK463" s="505"/>
      <c r="AL463" s="505"/>
      <c r="AM463" s="165" t="s">
        <v>284</v>
      </c>
      <c r="AN463" s="148"/>
    </row>
    <row r="464" spans="2:40" ht="26.25" customHeight="1" x14ac:dyDescent="0.45">
      <c r="B464" s="631" t="s">
        <v>1064</v>
      </c>
      <c r="C464" s="632"/>
      <c r="D464" s="632"/>
      <c r="E464" s="632"/>
      <c r="F464" s="632"/>
      <c r="G464" s="168">
        <v>1539</v>
      </c>
      <c r="H464" s="504"/>
      <c r="I464" s="505"/>
      <c r="J464" s="505"/>
      <c r="K464" s="168">
        <v>1540</v>
      </c>
      <c r="L464" s="504"/>
      <c r="M464" s="505"/>
      <c r="N464" s="505"/>
      <c r="O464" s="168">
        <v>1541</v>
      </c>
      <c r="P464" s="504"/>
      <c r="Q464" s="505"/>
      <c r="R464" s="505"/>
      <c r="S464" s="168">
        <v>1542</v>
      </c>
      <c r="T464" s="504"/>
      <c r="U464" s="505"/>
      <c r="V464" s="505"/>
      <c r="W464" s="168">
        <v>1543</v>
      </c>
      <c r="X464" s="504"/>
      <c r="Y464" s="505"/>
      <c r="Z464" s="505"/>
      <c r="AA464" s="168">
        <v>1544</v>
      </c>
      <c r="AB464" s="504"/>
      <c r="AC464" s="505"/>
      <c r="AD464" s="505"/>
      <c r="AE464" s="168">
        <v>1547</v>
      </c>
      <c r="AF464" s="504"/>
      <c r="AG464" s="505"/>
      <c r="AH464" s="505"/>
      <c r="AI464" s="168">
        <v>1548</v>
      </c>
      <c r="AJ464" s="504"/>
      <c r="AK464" s="505"/>
      <c r="AL464" s="505"/>
      <c r="AM464" s="165" t="s">
        <v>284</v>
      </c>
      <c r="AN464" s="148"/>
    </row>
    <row r="465" spans="2:40" ht="36.75" customHeight="1" x14ac:dyDescent="0.45">
      <c r="B465" s="631" t="s">
        <v>1065</v>
      </c>
      <c r="C465" s="632"/>
      <c r="D465" s="632"/>
      <c r="E465" s="632"/>
      <c r="F465" s="632"/>
      <c r="G465" s="168">
        <v>1549</v>
      </c>
      <c r="H465" s="504"/>
      <c r="I465" s="505"/>
      <c r="J465" s="505"/>
      <c r="K465" s="168">
        <v>1550</v>
      </c>
      <c r="L465" s="504"/>
      <c r="M465" s="505"/>
      <c r="N465" s="505"/>
      <c r="O465" s="168">
        <v>1551</v>
      </c>
      <c r="P465" s="504"/>
      <c r="Q465" s="505"/>
      <c r="R465" s="505"/>
      <c r="S465" s="168">
        <v>1552</v>
      </c>
      <c r="T465" s="504"/>
      <c r="U465" s="505"/>
      <c r="V465" s="505"/>
      <c r="W465" s="168">
        <v>1553</v>
      </c>
      <c r="X465" s="504"/>
      <c r="Y465" s="505"/>
      <c r="Z465" s="505"/>
      <c r="AA465" s="168">
        <v>1554</v>
      </c>
      <c r="AB465" s="504"/>
      <c r="AC465" s="505"/>
      <c r="AD465" s="505"/>
      <c r="AE465" s="168">
        <v>1555</v>
      </c>
      <c r="AF465" s="504"/>
      <c r="AG465" s="505"/>
      <c r="AH465" s="505"/>
      <c r="AI465" s="168">
        <v>1556</v>
      </c>
      <c r="AJ465" s="504"/>
      <c r="AK465" s="505"/>
      <c r="AL465" s="505"/>
      <c r="AM465" s="165" t="s">
        <v>284</v>
      </c>
      <c r="AN465" s="148"/>
    </row>
    <row r="466" spans="2:40" ht="29.25" customHeight="1" x14ac:dyDescent="0.45">
      <c r="B466" s="631" t="s">
        <v>995</v>
      </c>
      <c r="C466" s="632"/>
      <c r="D466" s="632"/>
      <c r="E466" s="632"/>
      <c r="F466" s="632"/>
      <c r="G466" s="168">
        <v>1557</v>
      </c>
      <c r="H466" s="504"/>
      <c r="I466" s="505"/>
      <c r="J466" s="505"/>
      <c r="K466" s="168">
        <v>1558</v>
      </c>
      <c r="L466" s="504"/>
      <c r="M466" s="505"/>
      <c r="N466" s="505"/>
      <c r="O466" s="635"/>
      <c r="P466" s="636"/>
      <c r="Q466" s="636"/>
      <c r="R466" s="636"/>
      <c r="S466" s="635"/>
      <c r="T466" s="636"/>
      <c r="U466" s="636"/>
      <c r="V466" s="636"/>
      <c r="W466" s="168">
        <v>1559</v>
      </c>
      <c r="X466" s="504"/>
      <c r="Y466" s="505"/>
      <c r="Z466" s="505"/>
      <c r="AA466" s="168">
        <v>1560</v>
      </c>
      <c r="AB466" s="504"/>
      <c r="AC466" s="505"/>
      <c r="AD466" s="505"/>
      <c r="AE466" s="168">
        <v>1561</v>
      </c>
      <c r="AF466" s="504"/>
      <c r="AG466" s="505"/>
      <c r="AH466" s="505"/>
      <c r="AI466" s="168">
        <v>1562</v>
      </c>
      <c r="AJ466" s="504"/>
      <c r="AK466" s="505"/>
      <c r="AL466" s="505"/>
      <c r="AM466" s="165" t="s">
        <v>284</v>
      </c>
      <c r="AN466" s="148"/>
    </row>
    <row r="467" spans="2:40" ht="21.75" customHeight="1" x14ac:dyDescent="0.45">
      <c r="B467" s="631" t="s">
        <v>978</v>
      </c>
      <c r="C467" s="632"/>
      <c r="D467" s="632"/>
      <c r="E467" s="632"/>
      <c r="F467" s="632"/>
      <c r="G467" s="168">
        <v>1563</v>
      </c>
      <c r="H467" s="504"/>
      <c r="I467" s="505"/>
      <c r="J467" s="505"/>
      <c r="K467" s="168">
        <v>1564</v>
      </c>
      <c r="L467" s="504"/>
      <c r="M467" s="505"/>
      <c r="N467" s="505"/>
      <c r="O467" s="176">
        <v>1565</v>
      </c>
      <c r="P467" s="504"/>
      <c r="Q467" s="505"/>
      <c r="R467" s="505"/>
      <c r="S467" s="176">
        <v>1566</v>
      </c>
      <c r="T467" s="633"/>
      <c r="U467" s="634"/>
      <c r="V467" s="634"/>
      <c r="W467" s="168">
        <v>1567</v>
      </c>
      <c r="X467" s="504"/>
      <c r="Y467" s="505"/>
      <c r="Z467" s="505"/>
      <c r="AA467" s="168">
        <v>1568</v>
      </c>
      <c r="AB467" s="504"/>
      <c r="AC467" s="505"/>
      <c r="AD467" s="505"/>
      <c r="AE467" s="168">
        <v>1569</v>
      </c>
      <c r="AF467" s="504"/>
      <c r="AG467" s="505"/>
      <c r="AH467" s="505"/>
      <c r="AI467" s="168">
        <v>1570</v>
      </c>
      <c r="AJ467" s="504"/>
      <c r="AK467" s="505"/>
      <c r="AL467" s="505"/>
      <c r="AM467" s="165" t="s">
        <v>675</v>
      </c>
      <c r="AN467" s="148"/>
    </row>
    <row r="468" spans="2:40" ht="21.75" customHeight="1" thickBot="1" x14ac:dyDescent="0.5">
      <c r="B468" s="626" t="s">
        <v>1066</v>
      </c>
      <c r="C468" s="627"/>
      <c r="D468" s="627"/>
      <c r="E468" s="627"/>
      <c r="F468" s="627"/>
      <c r="G468" s="160">
        <v>1368</v>
      </c>
      <c r="H468" s="450"/>
      <c r="I468" s="451"/>
      <c r="J468" s="451"/>
      <c r="K468" s="160">
        <v>1371</v>
      </c>
      <c r="L468" s="450"/>
      <c r="M468" s="451"/>
      <c r="N468" s="628"/>
      <c r="O468" s="205">
        <v>1571</v>
      </c>
      <c r="P468" s="609"/>
      <c r="Q468" s="610"/>
      <c r="R468" s="610"/>
      <c r="S468" s="205">
        <v>1572</v>
      </c>
      <c r="T468" s="629"/>
      <c r="U468" s="630"/>
      <c r="V468" s="630"/>
      <c r="W468" s="620"/>
      <c r="X468" s="621"/>
      <c r="Y468" s="621"/>
      <c r="Z468" s="621"/>
      <c r="AA468" s="620"/>
      <c r="AB468" s="621"/>
      <c r="AC468" s="621"/>
      <c r="AD468" s="621"/>
      <c r="AE468" s="620"/>
      <c r="AF468" s="621"/>
      <c r="AG468" s="621"/>
      <c r="AH468" s="621"/>
      <c r="AI468" s="620"/>
      <c r="AJ468" s="621"/>
      <c r="AK468" s="621"/>
      <c r="AL468" s="621"/>
      <c r="AM468" s="181" t="s">
        <v>675</v>
      </c>
      <c r="AN468" s="148"/>
    </row>
    <row r="469" spans="2:40" ht="9" customHeight="1" thickTop="1" thickBot="1" x14ac:dyDescent="0.5">
      <c r="B469" s="612"/>
      <c r="C469" s="612"/>
      <c r="D469" s="612"/>
      <c r="E469" s="612"/>
      <c r="F469" s="612"/>
      <c r="G469" s="612"/>
      <c r="H469" s="612"/>
      <c r="I469" s="612"/>
      <c r="J469" s="612"/>
      <c r="K469" s="612"/>
      <c r="L469" s="612"/>
      <c r="M469" s="612"/>
      <c r="N469" s="612"/>
      <c r="O469" s="612"/>
      <c r="P469" s="612"/>
      <c r="Q469" s="612"/>
      <c r="R469" s="612"/>
      <c r="S469" s="612"/>
      <c r="T469" s="612"/>
      <c r="U469" s="612"/>
      <c r="V469" s="612"/>
      <c r="W469" s="612"/>
      <c r="X469" s="612"/>
      <c r="Y469" s="612"/>
      <c r="Z469" s="612"/>
      <c r="AA469" s="612"/>
      <c r="AB469" s="612"/>
      <c r="AC469" s="612"/>
      <c r="AD469" s="612"/>
      <c r="AE469" s="612"/>
      <c r="AF469" s="612"/>
      <c r="AG469" s="612"/>
      <c r="AH469" s="612"/>
      <c r="AI469" s="612"/>
      <c r="AJ469" s="612"/>
      <c r="AK469" s="612"/>
      <c r="AL469" s="612"/>
      <c r="AM469" s="612"/>
      <c r="AN469" s="148"/>
    </row>
    <row r="470" spans="2:40" ht="15" customHeight="1" thickTop="1" x14ac:dyDescent="0.45">
      <c r="B470" s="613" t="s">
        <v>1067</v>
      </c>
      <c r="C470" s="614"/>
      <c r="D470" s="614"/>
      <c r="E470" s="614"/>
      <c r="F470" s="614"/>
      <c r="G470" s="614"/>
      <c r="H470" s="614"/>
      <c r="I470" s="614"/>
      <c r="J470" s="614"/>
      <c r="K470" s="614"/>
      <c r="L470" s="614"/>
      <c r="M470" s="614"/>
      <c r="N470" s="614"/>
      <c r="O470" s="614"/>
      <c r="P470" s="614"/>
      <c r="Q470" s="614"/>
      <c r="R470" s="614"/>
      <c r="S470" s="614"/>
      <c r="T470" s="614"/>
      <c r="U470" s="614"/>
      <c r="V470" s="614"/>
      <c r="W470" s="614"/>
      <c r="X470" s="614"/>
      <c r="Y470" s="614"/>
      <c r="Z470" s="614"/>
      <c r="AA470" s="614"/>
      <c r="AB470" s="614"/>
      <c r="AC470" s="614"/>
      <c r="AD470" s="614"/>
      <c r="AE470" s="614"/>
      <c r="AF470" s="614"/>
      <c r="AG470" s="614"/>
      <c r="AH470" s="614"/>
      <c r="AI470" s="614"/>
      <c r="AJ470" s="614"/>
      <c r="AK470" s="614"/>
      <c r="AL470" s="614"/>
      <c r="AM470" s="615"/>
      <c r="AN470" s="148"/>
    </row>
    <row r="471" spans="2:40" ht="15" customHeight="1" x14ac:dyDescent="0.45">
      <c r="B471" s="622"/>
      <c r="C471" s="623"/>
      <c r="D471" s="623"/>
      <c r="E471" s="623"/>
      <c r="F471" s="623"/>
      <c r="G471" s="623"/>
      <c r="H471" s="623"/>
      <c r="I471" s="623"/>
      <c r="J471" s="623"/>
      <c r="K471" s="623"/>
      <c r="L471" s="623"/>
      <c r="M471" s="623"/>
      <c r="N471" s="623"/>
      <c r="O471" s="623"/>
      <c r="P471" s="623"/>
      <c r="Q471" s="623"/>
      <c r="R471" s="623"/>
      <c r="S471" s="623"/>
      <c r="T471" s="623"/>
      <c r="U471" s="623"/>
      <c r="V471" s="623"/>
      <c r="W471" s="623"/>
      <c r="X471" s="623"/>
      <c r="Y471" s="623"/>
      <c r="Z471" s="623"/>
      <c r="AA471" s="623"/>
      <c r="AB471" s="623"/>
      <c r="AC471" s="623"/>
      <c r="AD471" s="623"/>
      <c r="AE471" s="623"/>
      <c r="AF471" s="623"/>
      <c r="AG471" s="168"/>
      <c r="AH471" s="624" t="s">
        <v>997</v>
      </c>
      <c r="AI471" s="625"/>
      <c r="AJ471" s="625"/>
      <c r="AK471" s="625"/>
      <c r="AL471" s="625"/>
      <c r="AM471" s="169"/>
      <c r="AN471" s="148"/>
    </row>
    <row r="472" spans="2:40" ht="15" customHeight="1" x14ac:dyDescent="0.45">
      <c r="B472" s="573" t="s">
        <v>1068</v>
      </c>
      <c r="C472" s="574"/>
      <c r="D472" s="574"/>
      <c r="E472" s="574"/>
      <c r="F472" s="574"/>
      <c r="G472" s="574"/>
      <c r="H472" s="574"/>
      <c r="I472" s="574"/>
      <c r="J472" s="574"/>
      <c r="K472" s="574"/>
      <c r="L472" s="574"/>
      <c r="M472" s="574"/>
      <c r="N472" s="574"/>
      <c r="O472" s="574"/>
      <c r="P472" s="574"/>
      <c r="Q472" s="574"/>
      <c r="R472" s="574"/>
      <c r="S472" s="574"/>
      <c r="T472" s="574"/>
      <c r="U472" s="574"/>
      <c r="V472" s="574"/>
      <c r="W472" s="574"/>
      <c r="X472" s="574"/>
      <c r="Y472" s="574"/>
      <c r="Z472" s="574"/>
      <c r="AA472" s="574"/>
      <c r="AB472" s="574"/>
      <c r="AC472" s="574"/>
      <c r="AD472" s="574"/>
      <c r="AE472" s="574"/>
      <c r="AF472" s="575"/>
      <c r="AG472" s="168">
        <v>1600</v>
      </c>
      <c r="AH472" s="427"/>
      <c r="AI472" s="428"/>
      <c r="AJ472" s="428"/>
      <c r="AK472" s="428"/>
      <c r="AL472" s="429"/>
      <c r="AM472" s="169" t="s">
        <v>670</v>
      </c>
      <c r="AN472" s="148"/>
    </row>
    <row r="473" spans="2:40" ht="15" customHeight="1" x14ac:dyDescent="0.45">
      <c r="B473" s="573" t="s">
        <v>999</v>
      </c>
      <c r="C473" s="574"/>
      <c r="D473" s="574"/>
      <c r="E473" s="574"/>
      <c r="F473" s="574"/>
      <c r="G473" s="574"/>
      <c r="H473" s="574"/>
      <c r="I473" s="574"/>
      <c r="J473" s="574"/>
      <c r="K473" s="574"/>
      <c r="L473" s="574"/>
      <c r="M473" s="574"/>
      <c r="N473" s="574"/>
      <c r="O473" s="574"/>
      <c r="P473" s="574"/>
      <c r="Q473" s="574"/>
      <c r="R473" s="574"/>
      <c r="S473" s="574"/>
      <c r="T473" s="574"/>
      <c r="U473" s="574"/>
      <c r="V473" s="574"/>
      <c r="W473" s="574"/>
      <c r="X473" s="574"/>
      <c r="Y473" s="574"/>
      <c r="Z473" s="574"/>
      <c r="AA473" s="574"/>
      <c r="AB473" s="574"/>
      <c r="AC473" s="574"/>
      <c r="AD473" s="574"/>
      <c r="AE473" s="574"/>
      <c r="AF473" s="574"/>
      <c r="AG473" s="168">
        <v>1819</v>
      </c>
      <c r="AH473" s="427"/>
      <c r="AI473" s="428"/>
      <c r="AJ473" s="428"/>
      <c r="AK473" s="428"/>
      <c r="AL473" s="428"/>
      <c r="AM473" s="169" t="s">
        <v>670</v>
      </c>
      <c r="AN473" s="148"/>
    </row>
    <row r="474" spans="2:40" ht="15" customHeight="1" x14ac:dyDescent="0.45">
      <c r="B474" s="573" t="s">
        <v>1000</v>
      </c>
      <c r="C474" s="574"/>
      <c r="D474" s="574"/>
      <c r="E474" s="574"/>
      <c r="F474" s="574"/>
      <c r="G474" s="574"/>
      <c r="H474" s="574"/>
      <c r="I474" s="574"/>
      <c r="J474" s="574"/>
      <c r="K474" s="574"/>
      <c r="L474" s="574"/>
      <c r="M474" s="574"/>
      <c r="N474" s="574"/>
      <c r="O474" s="574"/>
      <c r="P474" s="574"/>
      <c r="Q474" s="574"/>
      <c r="R474" s="574"/>
      <c r="S474" s="574"/>
      <c r="T474" s="574"/>
      <c r="U474" s="574"/>
      <c r="V474" s="574"/>
      <c r="W474" s="574"/>
      <c r="X474" s="574"/>
      <c r="Y474" s="574"/>
      <c r="Z474" s="574"/>
      <c r="AA474" s="574"/>
      <c r="AB474" s="574"/>
      <c r="AC474" s="574"/>
      <c r="AD474" s="574"/>
      <c r="AE474" s="574"/>
      <c r="AF474" s="574"/>
      <c r="AG474" s="168">
        <v>1601</v>
      </c>
      <c r="AH474" s="427"/>
      <c r="AI474" s="428"/>
      <c r="AJ474" s="428"/>
      <c r="AK474" s="428"/>
      <c r="AL474" s="428"/>
      <c r="AM474" s="169" t="s">
        <v>670</v>
      </c>
      <c r="AN474" s="148"/>
    </row>
    <row r="475" spans="2:40" ht="15" customHeight="1" x14ac:dyDescent="0.45">
      <c r="B475" s="573" t="s">
        <v>1001</v>
      </c>
      <c r="C475" s="574"/>
      <c r="D475" s="574"/>
      <c r="E475" s="574"/>
      <c r="F475" s="574"/>
      <c r="G475" s="574"/>
      <c r="H475" s="574"/>
      <c r="I475" s="574"/>
      <c r="J475" s="574"/>
      <c r="K475" s="574"/>
      <c r="L475" s="574"/>
      <c r="M475" s="574"/>
      <c r="N475" s="574"/>
      <c r="O475" s="574"/>
      <c r="P475" s="574"/>
      <c r="Q475" s="574"/>
      <c r="R475" s="574"/>
      <c r="S475" s="574"/>
      <c r="T475" s="574"/>
      <c r="U475" s="574"/>
      <c r="V475" s="574"/>
      <c r="W475" s="574"/>
      <c r="X475" s="574"/>
      <c r="Y475" s="574"/>
      <c r="Z475" s="574"/>
      <c r="AA475" s="574"/>
      <c r="AB475" s="574"/>
      <c r="AC475" s="574"/>
      <c r="AD475" s="574"/>
      <c r="AE475" s="574"/>
      <c r="AF475" s="574"/>
      <c r="AG475" s="168">
        <v>1602</v>
      </c>
      <c r="AH475" s="427"/>
      <c r="AI475" s="428"/>
      <c r="AJ475" s="428"/>
      <c r="AK475" s="428"/>
      <c r="AL475" s="428"/>
      <c r="AM475" s="169" t="s">
        <v>670</v>
      </c>
      <c r="AN475" s="148"/>
    </row>
    <row r="476" spans="2:40" ht="15" customHeight="1" x14ac:dyDescent="0.45">
      <c r="B476" s="573" t="s">
        <v>1002</v>
      </c>
      <c r="C476" s="574"/>
      <c r="D476" s="574"/>
      <c r="E476" s="574"/>
      <c r="F476" s="574"/>
      <c r="G476" s="574"/>
      <c r="H476" s="574"/>
      <c r="I476" s="574"/>
      <c r="J476" s="574"/>
      <c r="K476" s="574"/>
      <c r="L476" s="574"/>
      <c r="M476" s="574"/>
      <c r="N476" s="574"/>
      <c r="O476" s="574"/>
      <c r="P476" s="574"/>
      <c r="Q476" s="574"/>
      <c r="R476" s="574"/>
      <c r="S476" s="574"/>
      <c r="T476" s="574"/>
      <c r="U476" s="574"/>
      <c r="V476" s="574"/>
      <c r="W476" s="574"/>
      <c r="X476" s="574"/>
      <c r="Y476" s="574"/>
      <c r="Z476" s="574"/>
      <c r="AA476" s="574"/>
      <c r="AB476" s="574"/>
      <c r="AC476" s="574"/>
      <c r="AD476" s="574"/>
      <c r="AE476" s="574"/>
      <c r="AF476" s="574"/>
      <c r="AG476" s="168">
        <v>1603</v>
      </c>
      <c r="AH476" s="427"/>
      <c r="AI476" s="428"/>
      <c r="AJ476" s="428"/>
      <c r="AK476" s="428"/>
      <c r="AL476" s="428"/>
      <c r="AM476" s="169" t="s">
        <v>670</v>
      </c>
      <c r="AN476" s="148"/>
    </row>
    <row r="477" spans="2:40" ht="15" customHeight="1" x14ac:dyDescent="0.45">
      <c r="B477" s="573" t="s">
        <v>1069</v>
      </c>
      <c r="C477" s="574"/>
      <c r="D477" s="574"/>
      <c r="E477" s="574"/>
      <c r="F477" s="574"/>
      <c r="G477" s="574"/>
      <c r="H477" s="574"/>
      <c r="I477" s="574"/>
      <c r="J477" s="574"/>
      <c r="K477" s="574"/>
      <c r="L477" s="574"/>
      <c r="M477" s="574"/>
      <c r="N477" s="574"/>
      <c r="O477" s="574"/>
      <c r="P477" s="574"/>
      <c r="Q477" s="574"/>
      <c r="R477" s="574"/>
      <c r="S477" s="574"/>
      <c r="T477" s="574"/>
      <c r="U477" s="574"/>
      <c r="V477" s="574"/>
      <c r="W477" s="574"/>
      <c r="X477" s="574"/>
      <c r="Y477" s="574"/>
      <c r="Z477" s="574"/>
      <c r="AA477" s="574"/>
      <c r="AB477" s="574"/>
      <c r="AC477" s="574"/>
      <c r="AD477" s="574"/>
      <c r="AE477" s="574"/>
      <c r="AF477" s="574"/>
      <c r="AG477" s="168">
        <v>1604</v>
      </c>
      <c r="AH477" s="427"/>
      <c r="AI477" s="428"/>
      <c r="AJ477" s="428"/>
      <c r="AK477" s="428"/>
      <c r="AL477" s="428"/>
      <c r="AM477" s="169" t="s">
        <v>670</v>
      </c>
      <c r="AN477" s="148"/>
    </row>
    <row r="478" spans="2:40" ht="15" customHeight="1" x14ac:dyDescent="0.45">
      <c r="B478" s="573" t="s">
        <v>1070</v>
      </c>
      <c r="C478" s="574"/>
      <c r="D478" s="574"/>
      <c r="E478" s="574"/>
      <c r="F478" s="574"/>
      <c r="G478" s="574"/>
      <c r="H478" s="574"/>
      <c r="I478" s="574"/>
      <c r="J478" s="574"/>
      <c r="K478" s="574"/>
      <c r="L478" s="574"/>
      <c r="M478" s="574"/>
      <c r="N478" s="574"/>
      <c r="O478" s="574"/>
      <c r="P478" s="574"/>
      <c r="Q478" s="574"/>
      <c r="R478" s="574"/>
      <c r="S478" s="574"/>
      <c r="T478" s="574"/>
      <c r="U478" s="574"/>
      <c r="V478" s="574"/>
      <c r="W478" s="574"/>
      <c r="X478" s="574"/>
      <c r="Y478" s="574"/>
      <c r="Z478" s="574"/>
      <c r="AA478" s="574"/>
      <c r="AB478" s="574"/>
      <c r="AC478" s="574"/>
      <c r="AD478" s="574"/>
      <c r="AE478" s="574"/>
      <c r="AF478" s="574"/>
      <c r="AG478" s="168">
        <v>1605</v>
      </c>
      <c r="AH478" s="427"/>
      <c r="AI478" s="428"/>
      <c r="AJ478" s="428"/>
      <c r="AK478" s="428"/>
      <c r="AL478" s="428"/>
      <c r="AM478" s="169" t="s">
        <v>670</v>
      </c>
      <c r="AN478" s="148"/>
    </row>
    <row r="479" spans="2:40" ht="15" customHeight="1" x14ac:dyDescent="0.45">
      <c r="B479" s="573" t="s">
        <v>1003</v>
      </c>
      <c r="C479" s="574"/>
      <c r="D479" s="574"/>
      <c r="E479" s="574"/>
      <c r="F479" s="574"/>
      <c r="G479" s="574"/>
      <c r="H479" s="574"/>
      <c r="I479" s="574"/>
      <c r="J479" s="574"/>
      <c r="K479" s="574"/>
      <c r="L479" s="574"/>
      <c r="M479" s="574"/>
      <c r="N479" s="574"/>
      <c r="O479" s="574"/>
      <c r="P479" s="574"/>
      <c r="Q479" s="574"/>
      <c r="R479" s="574"/>
      <c r="S479" s="574"/>
      <c r="T479" s="574"/>
      <c r="U479" s="574"/>
      <c r="V479" s="574"/>
      <c r="W479" s="574"/>
      <c r="X479" s="574"/>
      <c r="Y479" s="574"/>
      <c r="Z479" s="574"/>
      <c r="AA479" s="574"/>
      <c r="AB479" s="574"/>
      <c r="AC479" s="574"/>
      <c r="AD479" s="574"/>
      <c r="AE479" s="574"/>
      <c r="AF479" s="574"/>
      <c r="AG479" s="168">
        <v>1606</v>
      </c>
      <c r="AH479" s="427"/>
      <c r="AI479" s="428"/>
      <c r="AJ479" s="428"/>
      <c r="AK479" s="428"/>
      <c r="AL479" s="428"/>
      <c r="AM479" s="169" t="s">
        <v>670</v>
      </c>
      <c r="AN479" s="148"/>
    </row>
    <row r="480" spans="2:40" ht="15" customHeight="1" x14ac:dyDescent="0.45">
      <c r="B480" s="573" t="s">
        <v>876</v>
      </c>
      <c r="C480" s="574"/>
      <c r="D480" s="574"/>
      <c r="E480" s="574"/>
      <c r="F480" s="574"/>
      <c r="G480" s="574"/>
      <c r="H480" s="574"/>
      <c r="I480" s="574"/>
      <c r="J480" s="574"/>
      <c r="K480" s="574"/>
      <c r="L480" s="574"/>
      <c r="M480" s="574"/>
      <c r="N480" s="574"/>
      <c r="O480" s="574"/>
      <c r="P480" s="574"/>
      <c r="Q480" s="574"/>
      <c r="R480" s="574"/>
      <c r="S480" s="574"/>
      <c r="T480" s="574"/>
      <c r="U480" s="574"/>
      <c r="V480" s="574"/>
      <c r="W480" s="574"/>
      <c r="X480" s="574"/>
      <c r="Y480" s="574"/>
      <c r="Z480" s="574"/>
      <c r="AA480" s="574"/>
      <c r="AB480" s="574"/>
      <c r="AC480" s="574"/>
      <c r="AD480" s="574"/>
      <c r="AE480" s="574"/>
      <c r="AF480" s="574"/>
      <c r="AG480" s="168">
        <v>1607</v>
      </c>
      <c r="AH480" s="427"/>
      <c r="AI480" s="428"/>
      <c r="AJ480" s="428"/>
      <c r="AK480" s="428"/>
      <c r="AL480" s="428"/>
      <c r="AM480" s="169" t="s">
        <v>670</v>
      </c>
      <c r="AN480" s="148"/>
    </row>
    <row r="481" spans="2:40" ht="15" customHeight="1" x14ac:dyDescent="0.45">
      <c r="B481" s="573" t="s">
        <v>1071</v>
      </c>
      <c r="C481" s="574"/>
      <c r="D481" s="574"/>
      <c r="E481" s="574"/>
      <c r="F481" s="574"/>
      <c r="G481" s="574"/>
      <c r="H481" s="574"/>
      <c r="I481" s="574"/>
      <c r="J481" s="574"/>
      <c r="K481" s="574"/>
      <c r="L481" s="574"/>
      <c r="M481" s="574"/>
      <c r="N481" s="574"/>
      <c r="O481" s="574"/>
      <c r="P481" s="574"/>
      <c r="Q481" s="574"/>
      <c r="R481" s="574"/>
      <c r="S481" s="574"/>
      <c r="T481" s="574"/>
      <c r="U481" s="574"/>
      <c r="V481" s="574"/>
      <c r="W481" s="574"/>
      <c r="X481" s="574"/>
      <c r="Y481" s="574"/>
      <c r="Z481" s="574"/>
      <c r="AA481" s="574"/>
      <c r="AB481" s="574"/>
      <c r="AC481" s="574"/>
      <c r="AD481" s="574"/>
      <c r="AE481" s="574"/>
      <c r="AF481" s="574"/>
      <c r="AG481" s="168">
        <v>1608</v>
      </c>
      <c r="AH481" s="427"/>
      <c r="AI481" s="428"/>
      <c r="AJ481" s="428"/>
      <c r="AK481" s="428"/>
      <c r="AL481" s="428"/>
      <c r="AM481" s="169" t="s">
        <v>670</v>
      </c>
      <c r="AN481" s="148"/>
    </row>
    <row r="482" spans="2:40" ht="15" customHeight="1" x14ac:dyDescent="0.45">
      <c r="B482" s="573" t="s">
        <v>1072</v>
      </c>
      <c r="C482" s="574"/>
      <c r="D482" s="574"/>
      <c r="E482" s="574"/>
      <c r="F482" s="574"/>
      <c r="G482" s="574"/>
      <c r="H482" s="574"/>
      <c r="I482" s="574"/>
      <c r="J482" s="574"/>
      <c r="K482" s="574"/>
      <c r="L482" s="574"/>
      <c r="M482" s="574"/>
      <c r="N482" s="574"/>
      <c r="O482" s="574"/>
      <c r="P482" s="574"/>
      <c r="Q482" s="574"/>
      <c r="R482" s="574"/>
      <c r="S482" s="574"/>
      <c r="T482" s="574"/>
      <c r="U482" s="574"/>
      <c r="V482" s="574"/>
      <c r="W482" s="574"/>
      <c r="X482" s="574"/>
      <c r="Y482" s="574"/>
      <c r="Z482" s="574"/>
      <c r="AA482" s="574"/>
      <c r="AB482" s="574"/>
      <c r="AC482" s="574"/>
      <c r="AD482" s="574"/>
      <c r="AE482" s="574"/>
      <c r="AF482" s="574"/>
      <c r="AG482" s="168">
        <v>1609</v>
      </c>
      <c r="AH482" s="427"/>
      <c r="AI482" s="428"/>
      <c r="AJ482" s="428"/>
      <c r="AK482" s="428"/>
      <c r="AL482" s="428"/>
      <c r="AM482" s="169" t="s">
        <v>670</v>
      </c>
      <c r="AN482" s="148"/>
    </row>
    <row r="483" spans="2:40" ht="15" customHeight="1" x14ac:dyDescent="0.45">
      <c r="B483" s="603" t="s">
        <v>1006</v>
      </c>
      <c r="C483" s="604"/>
      <c r="D483" s="604"/>
      <c r="E483" s="604"/>
      <c r="F483" s="604"/>
      <c r="G483" s="604"/>
      <c r="H483" s="604"/>
      <c r="I483" s="604"/>
      <c r="J483" s="604"/>
      <c r="K483" s="604"/>
      <c r="L483" s="604"/>
      <c r="M483" s="604"/>
      <c r="N483" s="604"/>
      <c r="O483" s="604"/>
      <c r="P483" s="604"/>
      <c r="Q483" s="604"/>
      <c r="R483" s="604"/>
      <c r="S483" s="604"/>
      <c r="T483" s="604"/>
      <c r="U483" s="604"/>
      <c r="V483" s="604"/>
      <c r="W483" s="604"/>
      <c r="X483" s="604"/>
      <c r="Y483" s="604"/>
      <c r="Z483" s="604"/>
      <c r="AA483" s="604"/>
      <c r="AB483" s="604"/>
      <c r="AC483" s="604"/>
      <c r="AD483" s="604"/>
      <c r="AE483" s="604"/>
      <c r="AF483" s="604"/>
      <c r="AG483" s="168">
        <v>1610</v>
      </c>
      <c r="AH483" s="427"/>
      <c r="AI483" s="428"/>
      <c r="AJ483" s="428"/>
      <c r="AK483" s="428"/>
      <c r="AL483" s="428"/>
      <c r="AM483" s="169" t="s">
        <v>675</v>
      </c>
      <c r="AN483" s="148"/>
    </row>
    <row r="484" spans="2:40" ht="15" customHeight="1" x14ac:dyDescent="0.45">
      <c r="B484" s="573" t="s">
        <v>1007</v>
      </c>
      <c r="C484" s="574"/>
      <c r="D484" s="574"/>
      <c r="E484" s="574"/>
      <c r="F484" s="574"/>
      <c r="G484" s="574"/>
      <c r="H484" s="574"/>
      <c r="I484" s="574"/>
      <c r="J484" s="574"/>
      <c r="K484" s="574"/>
      <c r="L484" s="574"/>
      <c r="M484" s="574"/>
      <c r="N484" s="574"/>
      <c r="O484" s="574"/>
      <c r="P484" s="574"/>
      <c r="Q484" s="574"/>
      <c r="R484" s="574"/>
      <c r="S484" s="574"/>
      <c r="T484" s="574"/>
      <c r="U484" s="574"/>
      <c r="V484" s="574"/>
      <c r="W484" s="574"/>
      <c r="X484" s="574"/>
      <c r="Y484" s="574"/>
      <c r="Z484" s="574"/>
      <c r="AA484" s="574"/>
      <c r="AB484" s="574"/>
      <c r="AC484" s="574"/>
      <c r="AD484" s="574"/>
      <c r="AE484" s="574"/>
      <c r="AF484" s="574"/>
      <c r="AG484" s="168">
        <v>1611</v>
      </c>
      <c r="AH484" s="427"/>
      <c r="AI484" s="428"/>
      <c r="AJ484" s="428"/>
      <c r="AK484" s="428"/>
      <c r="AL484" s="428"/>
      <c r="AM484" s="169" t="s">
        <v>284</v>
      </c>
      <c r="AN484" s="148"/>
    </row>
    <row r="485" spans="2:40" ht="15" customHeight="1" x14ac:dyDescent="0.45">
      <c r="B485" s="573" t="s">
        <v>1008</v>
      </c>
      <c r="C485" s="574"/>
      <c r="D485" s="574"/>
      <c r="E485" s="574"/>
      <c r="F485" s="574"/>
      <c r="G485" s="574"/>
      <c r="H485" s="574"/>
      <c r="I485" s="574"/>
      <c r="J485" s="574"/>
      <c r="K485" s="574"/>
      <c r="L485" s="574"/>
      <c r="M485" s="574"/>
      <c r="N485" s="574"/>
      <c r="O485" s="574"/>
      <c r="P485" s="574"/>
      <c r="Q485" s="574"/>
      <c r="R485" s="574"/>
      <c r="S485" s="574"/>
      <c r="T485" s="574"/>
      <c r="U485" s="574"/>
      <c r="V485" s="574"/>
      <c r="W485" s="574"/>
      <c r="X485" s="574"/>
      <c r="Y485" s="574"/>
      <c r="Z485" s="574"/>
      <c r="AA485" s="574"/>
      <c r="AB485" s="574"/>
      <c r="AC485" s="574"/>
      <c r="AD485" s="574"/>
      <c r="AE485" s="574"/>
      <c r="AF485" s="574"/>
      <c r="AG485" s="168">
        <v>1612</v>
      </c>
      <c r="AH485" s="427"/>
      <c r="AI485" s="428"/>
      <c r="AJ485" s="428"/>
      <c r="AK485" s="428"/>
      <c r="AL485" s="428"/>
      <c r="AM485" s="169" t="s">
        <v>284</v>
      </c>
      <c r="AN485" s="148"/>
    </row>
    <row r="486" spans="2:40" ht="15" customHeight="1" x14ac:dyDescent="0.45">
      <c r="B486" s="573" t="s">
        <v>1009</v>
      </c>
      <c r="C486" s="574"/>
      <c r="D486" s="574"/>
      <c r="E486" s="574"/>
      <c r="F486" s="574"/>
      <c r="G486" s="574"/>
      <c r="H486" s="574"/>
      <c r="I486" s="574"/>
      <c r="J486" s="574"/>
      <c r="K486" s="574"/>
      <c r="L486" s="574"/>
      <c r="M486" s="574"/>
      <c r="N486" s="574"/>
      <c r="O486" s="574"/>
      <c r="P486" s="574"/>
      <c r="Q486" s="574"/>
      <c r="R486" s="574"/>
      <c r="S486" s="574"/>
      <c r="T486" s="574"/>
      <c r="U486" s="574"/>
      <c r="V486" s="574"/>
      <c r="W486" s="574"/>
      <c r="X486" s="574"/>
      <c r="Y486" s="574"/>
      <c r="Z486" s="574"/>
      <c r="AA486" s="574"/>
      <c r="AB486" s="574"/>
      <c r="AC486" s="574"/>
      <c r="AD486" s="574"/>
      <c r="AE486" s="574"/>
      <c r="AF486" s="574"/>
      <c r="AG486" s="168">
        <v>1613</v>
      </c>
      <c r="AH486" s="427"/>
      <c r="AI486" s="428"/>
      <c r="AJ486" s="428"/>
      <c r="AK486" s="428"/>
      <c r="AL486" s="428"/>
      <c r="AM486" s="169" t="s">
        <v>284</v>
      </c>
      <c r="AN486" s="148"/>
    </row>
    <row r="487" spans="2:40" ht="15" customHeight="1" x14ac:dyDescent="0.45">
      <c r="B487" s="573" t="s">
        <v>1010</v>
      </c>
      <c r="C487" s="574"/>
      <c r="D487" s="574"/>
      <c r="E487" s="574"/>
      <c r="F487" s="574"/>
      <c r="G487" s="574"/>
      <c r="H487" s="574"/>
      <c r="I487" s="574"/>
      <c r="J487" s="574"/>
      <c r="K487" s="574"/>
      <c r="L487" s="574"/>
      <c r="M487" s="574"/>
      <c r="N487" s="574"/>
      <c r="O487" s="574"/>
      <c r="P487" s="574"/>
      <c r="Q487" s="574"/>
      <c r="R487" s="574"/>
      <c r="S487" s="574"/>
      <c r="T487" s="574"/>
      <c r="U487" s="574"/>
      <c r="V487" s="574"/>
      <c r="W487" s="574"/>
      <c r="X487" s="574"/>
      <c r="Y487" s="574"/>
      <c r="Z487" s="574"/>
      <c r="AA487" s="574"/>
      <c r="AB487" s="574"/>
      <c r="AC487" s="574"/>
      <c r="AD487" s="574"/>
      <c r="AE487" s="574"/>
      <c r="AF487" s="574"/>
      <c r="AG487" s="168">
        <v>1614</v>
      </c>
      <c r="AH487" s="427"/>
      <c r="AI487" s="428"/>
      <c r="AJ487" s="428"/>
      <c r="AK487" s="428"/>
      <c r="AL487" s="428"/>
      <c r="AM487" s="169" t="s">
        <v>284</v>
      </c>
      <c r="AN487" s="148"/>
    </row>
    <row r="488" spans="2:40" ht="15" customHeight="1" x14ac:dyDescent="0.45">
      <c r="B488" s="573" t="s">
        <v>1011</v>
      </c>
      <c r="C488" s="574"/>
      <c r="D488" s="574"/>
      <c r="E488" s="574"/>
      <c r="F488" s="574"/>
      <c r="G488" s="574"/>
      <c r="H488" s="574"/>
      <c r="I488" s="574"/>
      <c r="J488" s="574"/>
      <c r="K488" s="574"/>
      <c r="L488" s="574"/>
      <c r="M488" s="574"/>
      <c r="N488" s="574"/>
      <c r="O488" s="574"/>
      <c r="P488" s="574"/>
      <c r="Q488" s="574"/>
      <c r="R488" s="574"/>
      <c r="S488" s="574"/>
      <c r="T488" s="574"/>
      <c r="U488" s="574"/>
      <c r="V488" s="574"/>
      <c r="W488" s="574"/>
      <c r="X488" s="574"/>
      <c r="Y488" s="574"/>
      <c r="Z488" s="574"/>
      <c r="AA488" s="574"/>
      <c r="AB488" s="574"/>
      <c r="AC488" s="574"/>
      <c r="AD488" s="574"/>
      <c r="AE488" s="574"/>
      <c r="AF488" s="574"/>
      <c r="AG488" s="168">
        <v>1820</v>
      </c>
      <c r="AH488" s="427"/>
      <c r="AI488" s="428"/>
      <c r="AJ488" s="428"/>
      <c r="AK488" s="428"/>
      <c r="AL488" s="428"/>
      <c r="AM488" s="169" t="s">
        <v>284</v>
      </c>
      <c r="AN488" s="148"/>
    </row>
    <row r="489" spans="2:40" ht="15" customHeight="1" x14ac:dyDescent="0.45">
      <c r="B489" s="573" t="s">
        <v>1012</v>
      </c>
      <c r="C489" s="574"/>
      <c r="D489" s="574"/>
      <c r="E489" s="574"/>
      <c r="F489" s="574"/>
      <c r="G489" s="574"/>
      <c r="H489" s="574"/>
      <c r="I489" s="574"/>
      <c r="J489" s="574"/>
      <c r="K489" s="574"/>
      <c r="L489" s="574"/>
      <c r="M489" s="574"/>
      <c r="N489" s="574"/>
      <c r="O489" s="574"/>
      <c r="P489" s="574"/>
      <c r="Q489" s="574"/>
      <c r="R489" s="574"/>
      <c r="S489" s="574"/>
      <c r="T489" s="574"/>
      <c r="U489" s="574"/>
      <c r="V489" s="574"/>
      <c r="W489" s="574"/>
      <c r="X489" s="574"/>
      <c r="Y489" s="574"/>
      <c r="Z489" s="574"/>
      <c r="AA489" s="574"/>
      <c r="AB489" s="574"/>
      <c r="AC489" s="574"/>
      <c r="AD489" s="574"/>
      <c r="AE489" s="574"/>
      <c r="AF489" s="574"/>
      <c r="AG489" s="168">
        <v>1615</v>
      </c>
      <c r="AH489" s="427"/>
      <c r="AI489" s="428"/>
      <c r="AJ489" s="428"/>
      <c r="AK489" s="428"/>
      <c r="AL489" s="428"/>
      <c r="AM489" s="169" t="s">
        <v>284</v>
      </c>
      <c r="AN489" s="148"/>
    </row>
    <row r="490" spans="2:40" ht="15" customHeight="1" x14ac:dyDescent="0.45">
      <c r="B490" s="573" t="s">
        <v>1013</v>
      </c>
      <c r="C490" s="574"/>
      <c r="D490" s="574"/>
      <c r="E490" s="574"/>
      <c r="F490" s="574"/>
      <c r="G490" s="574"/>
      <c r="H490" s="574"/>
      <c r="I490" s="574"/>
      <c r="J490" s="574"/>
      <c r="K490" s="574"/>
      <c r="L490" s="574"/>
      <c r="M490" s="574"/>
      <c r="N490" s="574"/>
      <c r="O490" s="574"/>
      <c r="P490" s="574"/>
      <c r="Q490" s="574"/>
      <c r="R490" s="574"/>
      <c r="S490" s="574"/>
      <c r="T490" s="574"/>
      <c r="U490" s="574"/>
      <c r="V490" s="574"/>
      <c r="W490" s="574"/>
      <c r="X490" s="574"/>
      <c r="Y490" s="574"/>
      <c r="Z490" s="574"/>
      <c r="AA490" s="574"/>
      <c r="AB490" s="574"/>
      <c r="AC490" s="574"/>
      <c r="AD490" s="574"/>
      <c r="AE490" s="574"/>
      <c r="AF490" s="574"/>
      <c r="AG490" s="168">
        <v>1616</v>
      </c>
      <c r="AH490" s="427"/>
      <c r="AI490" s="428"/>
      <c r="AJ490" s="428"/>
      <c r="AK490" s="428"/>
      <c r="AL490" s="428"/>
      <c r="AM490" s="169" t="s">
        <v>284</v>
      </c>
      <c r="AN490" s="148"/>
    </row>
    <row r="491" spans="2:40" ht="15" customHeight="1" x14ac:dyDescent="0.45">
      <c r="B491" s="618" t="s">
        <v>1014</v>
      </c>
      <c r="C491" s="619"/>
      <c r="D491" s="619"/>
      <c r="E491" s="619"/>
      <c r="F491" s="619"/>
      <c r="G491" s="619"/>
      <c r="H491" s="619"/>
      <c r="I491" s="619"/>
      <c r="J491" s="619"/>
      <c r="K491" s="619"/>
      <c r="L491" s="619"/>
      <c r="M491" s="619"/>
      <c r="N491" s="619"/>
      <c r="O491" s="619"/>
      <c r="P491" s="619"/>
      <c r="Q491" s="619"/>
      <c r="R491" s="619"/>
      <c r="S491" s="619"/>
      <c r="T491" s="619"/>
      <c r="U491" s="619"/>
      <c r="V491" s="619"/>
      <c r="W491" s="619"/>
      <c r="X491" s="619"/>
      <c r="Y491" s="619"/>
      <c r="Z491" s="619"/>
      <c r="AA491" s="619"/>
      <c r="AB491" s="619"/>
      <c r="AC491" s="619"/>
      <c r="AD491" s="619"/>
      <c r="AE491" s="619"/>
      <c r="AF491" s="619"/>
      <c r="AG491" s="168">
        <v>1617</v>
      </c>
      <c r="AH491" s="504"/>
      <c r="AI491" s="505"/>
      <c r="AJ491" s="505"/>
      <c r="AK491" s="505"/>
      <c r="AL491" s="505"/>
      <c r="AM491" s="169" t="s">
        <v>284</v>
      </c>
      <c r="AN491" s="148"/>
    </row>
    <row r="492" spans="2:40" ht="15" customHeight="1" x14ac:dyDescent="0.45">
      <c r="B492" s="573" t="s">
        <v>1015</v>
      </c>
      <c r="C492" s="574"/>
      <c r="D492" s="574"/>
      <c r="E492" s="574"/>
      <c r="F492" s="574"/>
      <c r="G492" s="574"/>
      <c r="H492" s="574"/>
      <c r="I492" s="574"/>
      <c r="J492" s="574"/>
      <c r="K492" s="574"/>
      <c r="L492" s="574"/>
      <c r="M492" s="574"/>
      <c r="N492" s="574"/>
      <c r="O492" s="574"/>
      <c r="P492" s="574"/>
      <c r="Q492" s="574"/>
      <c r="R492" s="574"/>
      <c r="S492" s="574"/>
      <c r="T492" s="574"/>
      <c r="U492" s="574"/>
      <c r="V492" s="574"/>
      <c r="W492" s="574"/>
      <c r="X492" s="574"/>
      <c r="Y492" s="574"/>
      <c r="Z492" s="574"/>
      <c r="AA492" s="574"/>
      <c r="AB492" s="574"/>
      <c r="AC492" s="574"/>
      <c r="AD492" s="574"/>
      <c r="AE492" s="574"/>
      <c r="AF492" s="574"/>
      <c r="AG492" s="168">
        <v>1618</v>
      </c>
      <c r="AH492" s="427"/>
      <c r="AI492" s="428"/>
      <c r="AJ492" s="428"/>
      <c r="AK492" s="428"/>
      <c r="AL492" s="428"/>
      <c r="AM492" s="169" t="s">
        <v>284</v>
      </c>
      <c r="AN492" s="148"/>
    </row>
    <row r="493" spans="2:40" ht="15" customHeight="1" x14ac:dyDescent="0.45">
      <c r="B493" s="618" t="s">
        <v>1016</v>
      </c>
      <c r="C493" s="619"/>
      <c r="D493" s="619"/>
      <c r="E493" s="619"/>
      <c r="F493" s="619"/>
      <c r="G493" s="619"/>
      <c r="H493" s="619"/>
      <c r="I493" s="619"/>
      <c r="J493" s="619"/>
      <c r="K493" s="619"/>
      <c r="L493" s="619"/>
      <c r="M493" s="619"/>
      <c r="N493" s="619"/>
      <c r="O493" s="619"/>
      <c r="P493" s="619"/>
      <c r="Q493" s="619"/>
      <c r="R493" s="619"/>
      <c r="S493" s="619"/>
      <c r="T493" s="619"/>
      <c r="U493" s="619"/>
      <c r="V493" s="619"/>
      <c r="W493" s="619"/>
      <c r="X493" s="619"/>
      <c r="Y493" s="619"/>
      <c r="Z493" s="619"/>
      <c r="AA493" s="619"/>
      <c r="AB493" s="619"/>
      <c r="AC493" s="619"/>
      <c r="AD493" s="619"/>
      <c r="AE493" s="619"/>
      <c r="AF493" s="619"/>
      <c r="AG493" s="168">
        <v>1620</v>
      </c>
      <c r="AH493" s="504"/>
      <c r="AI493" s="505"/>
      <c r="AJ493" s="505"/>
      <c r="AK493" s="505"/>
      <c r="AL493" s="505"/>
      <c r="AM493" s="169" t="s">
        <v>284</v>
      </c>
      <c r="AN493" s="148"/>
    </row>
    <row r="494" spans="2:40" ht="15" customHeight="1" x14ac:dyDescent="0.45">
      <c r="B494" s="573" t="s">
        <v>1017</v>
      </c>
      <c r="C494" s="574"/>
      <c r="D494" s="574"/>
      <c r="E494" s="574"/>
      <c r="F494" s="574"/>
      <c r="G494" s="574"/>
      <c r="H494" s="574"/>
      <c r="I494" s="574"/>
      <c r="J494" s="574"/>
      <c r="K494" s="574"/>
      <c r="L494" s="574"/>
      <c r="M494" s="574"/>
      <c r="N494" s="574"/>
      <c r="O494" s="574"/>
      <c r="P494" s="574"/>
      <c r="Q494" s="574"/>
      <c r="R494" s="574"/>
      <c r="S494" s="574"/>
      <c r="T494" s="574"/>
      <c r="U494" s="574"/>
      <c r="V494" s="574"/>
      <c r="W494" s="574"/>
      <c r="X494" s="574"/>
      <c r="Y494" s="574"/>
      <c r="Z494" s="574"/>
      <c r="AA494" s="574"/>
      <c r="AB494" s="574"/>
      <c r="AC494" s="574"/>
      <c r="AD494" s="574"/>
      <c r="AE494" s="574"/>
      <c r="AF494" s="574"/>
      <c r="AG494" s="168">
        <v>1621</v>
      </c>
      <c r="AH494" s="427"/>
      <c r="AI494" s="428"/>
      <c r="AJ494" s="428"/>
      <c r="AK494" s="428"/>
      <c r="AL494" s="428"/>
      <c r="AM494" s="169" t="s">
        <v>284</v>
      </c>
      <c r="AN494" s="148"/>
    </row>
    <row r="495" spans="2:40" ht="15" customHeight="1" x14ac:dyDescent="0.45">
      <c r="B495" s="618" t="s">
        <v>1019</v>
      </c>
      <c r="C495" s="619"/>
      <c r="D495" s="619"/>
      <c r="E495" s="619"/>
      <c r="F495" s="619"/>
      <c r="G495" s="619"/>
      <c r="H495" s="619"/>
      <c r="I495" s="619"/>
      <c r="J495" s="619"/>
      <c r="K495" s="619"/>
      <c r="L495" s="619"/>
      <c r="M495" s="619"/>
      <c r="N495" s="619"/>
      <c r="O495" s="619"/>
      <c r="P495" s="619"/>
      <c r="Q495" s="619"/>
      <c r="R495" s="619"/>
      <c r="S495" s="619"/>
      <c r="T495" s="619"/>
      <c r="U495" s="619"/>
      <c r="V495" s="619"/>
      <c r="W495" s="619"/>
      <c r="X495" s="619"/>
      <c r="Y495" s="619"/>
      <c r="Z495" s="619"/>
      <c r="AA495" s="619"/>
      <c r="AB495" s="619"/>
      <c r="AC495" s="619"/>
      <c r="AD495" s="619"/>
      <c r="AE495" s="619"/>
      <c r="AF495" s="619"/>
      <c r="AG495" s="168">
        <v>1622</v>
      </c>
      <c r="AH495" s="504"/>
      <c r="AI495" s="505"/>
      <c r="AJ495" s="505"/>
      <c r="AK495" s="505"/>
      <c r="AL495" s="505"/>
      <c r="AM495" s="169" t="s">
        <v>284</v>
      </c>
      <c r="AN495" s="148"/>
    </row>
    <row r="496" spans="2:40" ht="15" customHeight="1" x14ac:dyDescent="0.45">
      <c r="B496" s="618" t="s">
        <v>1022</v>
      </c>
      <c r="C496" s="619"/>
      <c r="D496" s="619"/>
      <c r="E496" s="619"/>
      <c r="F496" s="619"/>
      <c r="G496" s="619"/>
      <c r="H496" s="619"/>
      <c r="I496" s="619"/>
      <c r="J496" s="619"/>
      <c r="K496" s="619"/>
      <c r="L496" s="619"/>
      <c r="M496" s="619"/>
      <c r="N496" s="619"/>
      <c r="O496" s="619"/>
      <c r="P496" s="619"/>
      <c r="Q496" s="619"/>
      <c r="R496" s="619"/>
      <c r="S496" s="619"/>
      <c r="T496" s="619"/>
      <c r="U496" s="619"/>
      <c r="V496" s="619"/>
      <c r="W496" s="619"/>
      <c r="X496" s="619"/>
      <c r="Y496" s="619"/>
      <c r="Z496" s="619"/>
      <c r="AA496" s="619"/>
      <c r="AB496" s="619"/>
      <c r="AC496" s="619"/>
      <c r="AD496" s="619"/>
      <c r="AE496" s="619"/>
      <c r="AF496" s="619"/>
      <c r="AG496" s="168">
        <v>1624</v>
      </c>
      <c r="AH496" s="504"/>
      <c r="AI496" s="505"/>
      <c r="AJ496" s="505"/>
      <c r="AK496" s="505"/>
      <c r="AL496" s="505"/>
      <c r="AM496" s="169" t="s">
        <v>284</v>
      </c>
      <c r="AN496" s="148"/>
    </row>
    <row r="497" spans="2:40" ht="15" customHeight="1" x14ac:dyDescent="0.45">
      <c r="B497" s="573" t="s">
        <v>1023</v>
      </c>
      <c r="C497" s="574"/>
      <c r="D497" s="574"/>
      <c r="E497" s="574"/>
      <c r="F497" s="574"/>
      <c r="G497" s="574"/>
      <c r="H497" s="574"/>
      <c r="I497" s="574"/>
      <c r="J497" s="574"/>
      <c r="K497" s="574"/>
      <c r="L497" s="574"/>
      <c r="M497" s="574"/>
      <c r="N497" s="574"/>
      <c r="O497" s="574"/>
      <c r="P497" s="574"/>
      <c r="Q497" s="574"/>
      <c r="R497" s="574"/>
      <c r="S497" s="574"/>
      <c r="T497" s="574"/>
      <c r="U497" s="574"/>
      <c r="V497" s="574"/>
      <c r="W497" s="574"/>
      <c r="X497" s="574"/>
      <c r="Y497" s="574"/>
      <c r="Z497" s="574"/>
      <c r="AA497" s="574"/>
      <c r="AB497" s="574"/>
      <c r="AC497" s="574"/>
      <c r="AD497" s="574"/>
      <c r="AE497" s="574"/>
      <c r="AF497" s="574"/>
      <c r="AG497" s="168">
        <v>1625</v>
      </c>
      <c r="AH497" s="427"/>
      <c r="AI497" s="428"/>
      <c r="AJ497" s="428"/>
      <c r="AK497" s="428"/>
      <c r="AL497" s="428"/>
      <c r="AM497" s="169" t="s">
        <v>284</v>
      </c>
      <c r="AN497" s="148"/>
    </row>
    <row r="498" spans="2:40" ht="15" customHeight="1" x14ac:dyDescent="0.45">
      <c r="B498" s="573" t="s">
        <v>1024</v>
      </c>
      <c r="C498" s="574"/>
      <c r="D498" s="574"/>
      <c r="E498" s="574"/>
      <c r="F498" s="574"/>
      <c r="G498" s="574"/>
      <c r="H498" s="574"/>
      <c r="I498" s="574"/>
      <c r="J498" s="574"/>
      <c r="K498" s="574"/>
      <c r="L498" s="574"/>
      <c r="M498" s="574"/>
      <c r="N498" s="574"/>
      <c r="O498" s="574"/>
      <c r="P498" s="574"/>
      <c r="Q498" s="574"/>
      <c r="R498" s="574"/>
      <c r="S498" s="574"/>
      <c r="T498" s="574"/>
      <c r="U498" s="574"/>
      <c r="V498" s="574"/>
      <c r="W498" s="574"/>
      <c r="X498" s="574"/>
      <c r="Y498" s="574"/>
      <c r="Z498" s="574"/>
      <c r="AA498" s="574"/>
      <c r="AB498" s="574"/>
      <c r="AC498" s="574"/>
      <c r="AD498" s="574"/>
      <c r="AE498" s="574"/>
      <c r="AF498" s="574"/>
      <c r="AG498" s="168">
        <v>1626</v>
      </c>
      <c r="AH498" s="427"/>
      <c r="AI498" s="428"/>
      <c r="AJ498" s="428"/>
      <c r="AK498" s="428"/>
      <c r="AL498" s="428"/>
      <c r="AM498" s="169" t="s">
        <v>284</v>
      </c>
      <c r="AN498" s="148"/>
    </row>
    <row r="499" spans="2:40" ht="15" customHeight="1" x14ac:dyDescent="0.45">
      <c r="B499" s="618" t="s">
        <v>1025</v>
      </c>
      <c r="C499" s="619"/>
      <c r="D499" s="619"/>
      <c r="E499" s="619"/>
      <c r="F499" s="619"/>
      <c r="G499" s="619"/>
      <c r="H499" s="619"/>
      <c r="I499" s="619"/>
      <c r="J499" s="619"/>
      <c r="K499" s="619"/>
      <c r="L499" s="619"/>
      <c r="M499" s="619"/>
      <c r="N499" s="619"/>
      <c r="O499" s="619"/>
      <c r="P499" s="619"/>
      <c r="Q499" s="619"/>
      <c r="R499" s="619"/>
      <c r="S499" s="619"/>
      <c r="T499" s="619"/>
      <c r="U499" s="619"/>
      <c r="V499" s="619"/>
      <c r="W499" s="619"/>
      <c r="X499" s="619"/>
      <c r="Y499" s="619"/>
      <c r="Z499" s="619"/>
      <c r="AA499" s="619"/>
      <c r="AB499" s="619"/>
      <c r="AC499" s="619"/>
      <c r="AD499" s="619"/>
      <c r="AE499" s="619"/>
      <c r="AF499" s="619"/>
      <c r="AG499" s="168">
        <v>1627</v>
      </c>
      <c r="AH499" s="504"/>
      <c r="AI499" s="505"/>
      <c r="AJ499" s="505"/>
      <c r="AK499" s="505"/>
      <c r="AL499" s="505"/>
      <c r="AM499" s="169" t="s">
        <v>284</v>
      </c>
      <c r="AN499" s="148"/>
    </row>
    <row r="500" spans="2:40" ht="15" customHeight="1" x14ac:dyDescent="0.45">
      <c r="B500" s="573" t="s">
        <v>1026</v>
      </c>
      <c r="C500" s="574"/>
      <c r="D500" s="574"/>
      <c r="E500" s="574"/>
      <c r="F500" s="574"/>
      <c r="G500" s="574"/>
      <c r="H500" s="574"/>
      <c r="I500" s="574"/>
      <c r="J500" s="574"/>
      <c r="K500" s="574"/>
      <c r="L500" s="574"/>
      <c r="M500" s="574"/>
      <c r="N500" s="574"/>
      <c r="O500" s="574"/>
      <c r="P500" s="574"/>
      <c r="Q500" s="574"/>
      <c r="R500" s="574"/>
      <c r="S500" s="574"/>
      <c r="T500" s="574"/>
      <c r="U500" s="574"/>
      <c r="V500" s="574"/>
      <c r="W500" s="574"/>
      <c r="X500" s="574"/>
      <c r="Y500" s="574"/>
      <c r="Z500" s="574"/>
      <c r="AA500" s="574"/>
      <c r="AB500" s="574"/>
      <c r="AC500" s="574"/>
      <c r="AD500" s="574"/>
      <c r="AE500" s="574"/>
      <c r="AF500" s="574"/>
      <c r="AG500" s="168">
        <v>1628</v>
      </c>
      <c r="AH500" s="427"/>
      <c r="AI500" s="428"/>
      <c r="AJ500" s="428"/>
      <c r="AK500" s="428"/>
      <c r="AL500" s="428"/>
      <c r="AM500" s="169" t="s">
        <v>284</v>
      </c>
      <c r="AN500" s="148"/>
    </row>
    <row r="501" spans="2:40" ht="15" customHeight="1" x14ac:dyDescent="0.45">
      <c r="B501" s="573" t="s">
        <v>918</v>
      </c>
      <c r="C501" s="574"/>
      <c r="D501" s="574"/>
      <c r="E501" s="574"/>
      <c r="F501" s="574"/>
      <c r="G501" s="574"/>
      <c r="H501" s="574"/>
      <c r="I501" s="574"/>
      <c r="J501" s="574"/>
      <c r="K501" s="574"/>
      <c r="L501" s="574"/>
      <c r="M501" s="574"/>
      <c r="N501" s="574"/>
      <c r="O501" s="574"/>
      <c r="P501" s="574"/>
      <c r="Q501" s="574"/>
      <c r="R501" s="574"/>
      <c r="S501" s="574"/>
      <c r="T501" s="574"/>
      <c r="U501" s="574"/>
      <c r="V501" s="574"/>
      <c r="W501" s="574"/>
      <c r="X501" s="574"/>
      <c r="Y501" s="574"/>
      <c r="Z501" s="574"/>
      <c r="AA501" s="574"/>
      <c r="AB501" s="574"/>
      <c r="AC501" s="574"/>
      <c r="AD501" s="574"/>
      <c r="AE501" s="574"/>
      <c r="AF501" s="574"/>
      <c r="AG501" s="168">
        <v>1909</v>
      </c>
      <c r="AH501" s="427"/>
      <c r="AI501" s="428"/>
      <c r="AJ501" s="428"/>
      <c r="AK501" s="428"/>
      <c r="AL501" s="428"/>
      <c r="AM501" s="169" t="s">
        <v>284</v>
      </c>
      <c r="AN501" s="148"/>
    </row>
    <row r="502" spans="2:40" ht="15" customHeight="1" x14ac:dyDescent="0.45">
      <c r="B502" s="616" t="s">
        <v>1027</v>
      </c>
      <c r="C502" s="617"/>
      <c r="D502" s="617"/>
      <c r="E502" s="617"/>
      <c r="F502" s="617"/>
      <c r="G502" s="617"/>
      <c r="H502" s="617"/>
      <c r="I502" s="617"/>
      <c r="J502" s="617"/>
      <c r="K502" s="617"/>
      <c r="L502" s="617"/>
      <c r="M502" s="617"/>
      <c r="N502" s="617"/>
      <c r="O502" s="617"/>
      <c r="P502" s="617"/>
      <c r="Q502" s="617"/>
      <c r="R502" s="617"/>
      <c r="S502" s="617"/>
      <c r="T502" s="617"/>
      <c r="U502" s="617"/>
      <c r="V502" s="617"/>
      <c r="W502" s="617"/>
      <c r="X502" s="617"/>
      <c r="Y502" s="617"/>
      <c r="Z502" s="617"/>
      <c r="AA502" s="617"/>
      <c r="AB502" s="617"/>
      <c r="AC502" s="617"/>
      <c r="AD502" s="617"/>
      <c r="AE502" s="617"/>
      <c r="AF502" s="617"/>
      <c r="AG502" s="168">
        <v>1629</v>
      </c>
      <c r="AH502" s="504"/>
      <c r="AI502" s="505"/>
      <c r="AJ502" s="505"/>
      <c r="AK502" s="505"/>
      <c r="AL502" s="505"/>
      <c r="AM502" s="169" t="s">
        <v>675</v>
      </c>
      <c r="AN502" s="148"/>
    </row>
    <row r="503" spans="2:40" ht="15" customHeight="1" thickBot="1" x14ac:dyDescent="0.5">
      <c r="B503" s="606" t="s">
        <v>1073</v>
      </c>
      <c r="C503" s="607"/>
      <c r="D503" s="607"/>
      <c r="E503" s="607"/>
      <c r="F503" s="607"/>
      <c r="G503" s="607"/>
      <c r="H503" s="607"/>
      <c r="I503" s="607"/>
      <c r="J503" s="607"/>
      <c r="K503" s="607"/>
      <c r="L503" s="607"/>
      <c r="M503" s="607"/>
      <c r="N503" s="607"/>
      <c r="O503" s="607"/>
      <c r="P503" s="607"/>
      <c r="Q503" s="607"/>
      <c r="R503" s="607"/>
      <c r="S503" s="607"/>
      <c r="T503" s="607"/>
      <c r="U503" s="607"/>
      <c r="V503" s="607"/>
      <c r="W503" s="607"/>
      <c r="X503" s="607"/>
      <c r="Y503" s="607"/>
      <c r="Z503" s="607"/>
      <c r="AA503" s="607"/>
      <c r="AB503" s="607"/>
      <c r="AC503" s="607"/>
      <c r="AD503" s="607"/>
      <c r="AE503" s="607"/>
      <c r="AF503" s="607"/>
      <c r="AG503" s="160">
        <v>1630</v>
      </c>
      <c r="AH503" s="609"/>
      <c r="AI503" s="610"/>
      <c r="AJ503" s="610"/>
      <c r="AK503" s="610"/>
      <c r="AL503" s="611"/>
      <c r="AM503" s="181" t="s">
        <v>675</v>
      </c>
      <c r="AN503" s="148"/>
    </row>
    <row r="504" spans="2:40" ht="9" customHeight="1" thickTop="1" thickBot="1" x14ac:dyDescent="0.5">
      <c r="B504" s="612"/>
      <c r="C504" s="612"/>
      <c r="D504" s="612"/>
      <c r="E504" s="612"/>
      <c r="F504" s="612"/>
      <c r="G504" s="612"/>
      <c r="H504" s="612"/>
      <c r="I504" s="612"/>
      <c r="J504" s="612"/>
      <c r="K504" s="612"/>
      <c r="L504" s="612"/>
      <c r="M504" s="612"/>
      <c r="N504" s="612"/>
      <c r="O504" s="612"/>
      <c r="P504" s="612"/>
      <c r="Q504" s="612"/>
      <c r="R504" s="612"/>
      <c r="S504" s="612"/>
      <c r="T504" s="612"/>
      <c r="U504" s="612"/>
      <c r="V504" s="612"/>
      <c r="W504" s="612"/>
      <c r="X504" s="612"/>
      <c r="Y504" s="612"/>
      <c r="Z504" s="612"/>
      <c r="AA504" s="612"/>
      <c r="AB504" s="612"/>
      <c r="AC504" s="612"/>
      <c r="AD504" s="612"/>
      <c r="AE504" s="612"/>
      <c r="AF504" s="612"/>
      <c r="AG504" s="612"/>
      <c r="AH504" s="612"/>
      <c r="AI504" s="612"/>
      <c r="AJ504" s="612"/>
      <c r="AK504" s="612"/>
      <c r="AL504" s="612"/>
      <c r="AM504" s="612"/>
      <c r="AN504" s="148"/>
    </row>
    <row r="505" spans="2:40" ht="15" customHeight="1" thickTop="1" x14ac:dyDescent="0.45">
      <c r="B505" s="613" t="s">
        <v>1074</v>
      </c>
      <c r="C505" s="614"/>
      <c r="D505" s="614"/>
      <c r="E505" s="614"/>
      <c r="F505" s="614"/>
      <c r="G505" s="614"/>
      <c r="H505" s="614"/>
      <c r="I505" s="614"/>
      <c r="J505" s="614"/>
      <c r="K505" s="614"/>
      <c r="L505" s="614"/>
      <c r="M505" s="614"/>
      <c r="N505" s="614"/>
      <c r="O505" s="614"/>
      <c r="P505" s="614"/>
      <c r="Q505" s="614"/>
      <c r="R505" s="614"/>
      <c r="S505" s="614"/>
      <c r="T505" s="614"/>
      <c r="U505" s="614"/>
      <c r="V505" s="614"/>
      <c r="W505" s="614"/>
      <c r="X505" s="614"/>
      <c r="Y505" s="614"/>
      <c r="Z505" s="614"/>
      <c r="AA505" s="614"/>
      <c r="AB505" s="614"/>
      <c r="AC505" s="614"/>
      <c r="AD505" s="614"/>
      <c r="AE505" s="614"/>
      <c r="AF505" s="614"/>
      <c r="AG505" s="614"/>
      <c r="AH505" s="614"/>
      <c r="AI505" s="614"/>
      <c r="AJ505" s="614"/>
      <c r="AK505" s="614"/>
      <c r="AL505" s="614"/>
      <c r="AM505" s="615"/>
      <c r="AN505" s="148"/>
    </row>
    <row r="506" spans="2:40" ht="15" customHeight="1" x14ac:dyDescent="0.45">
      <c r="B506" s="584" t="s">
        <v>1041</v>
      </c>
      <c r="C506" s="585"/>
      <c r="D506" s="585"/>
      <c r="E506" s="585"/>
      <c r="F506" s="585"/>
      <c r="G506" s="585"/>
      <c r="H506" s="585"/>
      <c r="I506" s="585"/>
      <c r="J506" s="585"/>
      <c r="K506" s="585"/>
      <c r="L506" s="585"/>
      <c r="M506" s="585"/>
      <c r="N506" s="585"/>
      <c r="O506" s="585"/>
      <c r="P506" s="585"/>
      <c r="Q506" s="585"/>
      <c r="R506" s="585"/>
      <c r="S506" s="585"/>
      <c r="T506" s="585"/>
      <c r="U506" s="585"/>
      <c r="V506" s="585"/>
      <c r="W506" s="585"/>
      <c r="X506" s="585"/>
      <c r="Y506" s="585"/>
      <c r="Z506" s="585"/>
      <c r="AA506" s="585"/>
      <c r="AB506" s="585"/>
      <c r="AC506" s="585"/>
      <c r="AD506" s="585"/>
      <c r="AE506" s="585"/>
      <c r="AF506" s="586"/>
      <c r="AG506" s="168">
        <v>1580</v>
      </c>
      <c r="AH506" s="445"/>
      <c r="AI506" s="446"/>
      <c r="AJ506" s="446"/>
      <c r="AK506" s="446"/>
      <c r="AL506" s="447"/>
      <c r="AM506" s="169" t="s">
        <v>670</v>
      </c>
      <c r="AN506" s="148"/>
    </row>
    <row r="507" spans="2:40" ht="15" customHeight="1" x14ac:dyDescent="0.45">
      <c r="B507" s="573" t="s">
        <v>1042</v>
      </c>
      <c r="C507" s="574"/>
      <c r="D507" s="574"/>
      <c r="E507" s="574"/>
      <c r="F507" s="574"/>
      <c r="G507" s="574"/>
      <c r="H507" s="574"/>
      <c r="I507" s="574"/>
      <c r="J507" s="574"/>
      <c r="K507" s="574"/>
      <c r="L507" s="574"/>
      <c r="M507" s="574"/>
      <c r="N507" s="574"/>
      <c r="O507" s="574"/>
      <c r="P507" s="574"/>
      <c r="Q507" s="574"/>
      <c r="R507" s="574"/>
      <c r="S507" s="574"/>
      <c r="T507" s="574"/>
      <c r="U507" s="574"/>
      <c r="V507" s="574"/>
      <c r="W507" s="574"/>
      <c r="X507" s="574"/>
      <c r="Y507" s="574"/>
      <c r="Z507" s="574"/>
      <c r="AA507" s="574"/>
      <c r="AB507" s="574"/>
      <c r="AC507" s="574"/>
      <c r="AD507" s="574"/>
      <c r="AE507" s="574"/>
      <c r="AF507" s="575"/>
      <c r="AG507" s="168">
        <v>1582</v>
      </c>
      <c r="AH507" s="427"/>
      <c r="AI507" s="428"/>
      <c r="AJ507" s="428"/>
      <c r="AK507" s="428"/>
      <c r="AL507" s="429"/>
      <c r="AM507" s="169" t="s">
        <v>284</v>
      </c>
      <c r="AN507" s="148"/>
    </row>
    <row r="508" spans="2:40" ht="15" customHeight="1" x14ac:dyDescent="0.45">
      <c r="B508" s="573" t="s">
        <v>1043</v>
      </c>
      <c r="C508" s="574"/>
      <c r="D508" s="574"/>
      <c r="E508" s="574"/>
      <c r="F508" s="574"/>
      <c r="G508" s="574"/>
      <c r="H508" s="574"/>
      <c r="I508" s="574"/>
      <c r="J508" s="574"/>
      <c r="K508" s="574"/>
      <c r="L508" s="574"/>
      <c r="M508" s="574"/>
      <c r="N508" s="574"/>
      <c r="O508" s="574"/>
      <c r="P508" s="574"/>
      <c r="Q508" s="574"/>
      <c r="R508" s="574"/>
      <c r="S508" s="574"/>
      <c r="T508" s="574"/>
      <c r="U508" s="574"/>
      <c r="V508" s="574"/>
      <c r="W508" s="574"/>
      <c r="X508" s="574"/>
      <c r="Y508" s="574"/>
      <c r="Z508" s="574"/>
      <c r="AA508" s="574"/>
      <c r="AB508" s="574"/>
      <c r="AC508" s="574"/>
      <c r="AD508" s="574"/>
      <c r="AE508" s="574"/>
      <c r="AF508" s="575"/>
      <c r="AG508" s="168">
        <v>1573</v>
      </c>
      <c r="AH508" s="427"/>
      <c r="AI508" s="428"/>
      <c r="AJ508" s="428"/>
      <c r="AK508" s="428"/>
      <c r="AL508" s="429"/>
      <c r="AM508" s="169" t="s">
        <v>670</v>
      </c>
      <c r="AN508" s="148"/>
    </row>
    <row r="509" spans="2:40" ht="15" customHeight="1" x14ac:dyDescent="0.45">
      <c r="B509" s="573" t="s">
        <v>1044</v>
      </c>
      <c r="C509" s="574"/>
      <c r="D509" s="574"/>
      <c r="E509" s="574"/>
      <c r="F509" s="574"/>
      <c r="G509" s="574"/>
      <c r="H509" s="574"/>
      <c r="I509" s="574"/>
      <c r="J509" s="574"/>
      <c r="K509" s="574"/>
      <c r="L509" s="574"/>
      <c r="M509" s="574"/>
      <c r="N509" s="574"/>
      <c r="O509" s="574"/>
      <c r="P509" s="574"/>
      <c r="Q509" s="574"/>
      <c r="R509" s="574"/>
      <c r="S509" s="574"/>
      <c r="T509" s="574"/>
      <c r="U509" s="574"/>
      <c r="V509" s="574"/>
      <c r="W509" s="574"/>
      <c r="X509" s="574"/>
      <c r="Y509" s="574"/>
      <c r="Z509" s="574"/>
      <c r="AA509" s="574"/>
      <c r="AB509" s="574"/>
      <c r="AC509" s="574"/>
      <c r="AD509" s="574"/>
      <c r="AE509" s="574"/>
      <c r="AF509" s="575"/>
      <c r="AG509" s="168">
        <v>1574</v>
      </c>
      <c r="AH509" s="427"/>
      <c r="AI509" s="428"/>
      <c r="AJ509" s="428"/>
      <c r="AK509" s="428"/>
      <c r="AL509" s="429"/>
      <c r="AM509" s="169" t="s">
        <v>670</v>
      </c>
      <c r="AN509" s="148"/>
    </row>
    <row r="510" spans="2:40" ht="15" customHeight="1" x14ac:dyDescent="0.45">
      <c r="B510" s="573" t="s">
        <v>1045</v>
      </c>
      <c r="C510" s="574"/>
      <c r="D510" s="574"/>
      <c r="E510" s="574"/>
      <c r="F510" s="574"/>
      <c r="G510" s="574"/>
      <c r="H510" s="574"/>
      <c r="I510" s="574"/>
      <c r="J510" s="574"/>
      <c r="K510" s="574"/>
      <c r="L510" s="574"/>
      <c r="M510" s="574"/>
      <c r="N510" s="574"/>
      <c r="O510" s="574"/>
      <c r="P510" s="574"/>
      <c r="Q510" s="574"/>
      <c r="R510" s="574"/>
      <c r="S510" s="574"/>
      <c r="T510" s="574"/>
      <c r="U510" s="574"/>
      <c r="V510" s="574"/>
      <c r="W510" s="574"/>
      <c r="X510" s="574"/>
      <c r="Y510" s="574"/>
      <c r="Z510" s="574"/>
      <c r="AA510" s="574"/>
      <c r="AB510" s="574"/>
      <c r="AC510" s="574"/>
      <c r="AD510" s="574"/>
      <c r="AE510" s="574"/>
      <c r="AF510" s="575"/>
      <c r="AG510" s="168">
        <v>1575</v>
      </c>
      <c r="AH510" s="427"/>
      <c r="AI510" s="428"/>
      <c r="AJ510" s="428"/>
      <c r="AK510" s="428"/>
      <c r="AL510" s="429"/>
      <c r="AM510" s="169" t="s">
        <v>284</v>
      </c>
      <c r="AN510" s="148"/>
    </row>
    <row r="511" spans="2:40" ht="15" customHeight="1" x14ac:dyDescent="0.45">
      <c r="B511" s="573" t="s">
        <v>1075</v>
      </c>
      <c r="C511" s="574"/>
      <c r="D511" s="574"/>
      <c r="E511" s="574"/>
      <c r="F511" s="574"/>
      <c r="G511" s="574"/>
      <c r="H511" s="574"/>
      <c r="I511" s="574"/>
      <c r="J511" s="574"/>
      <c r="K511" s="574"/>
      <c r="L511" s="574"/>
      <c r="M511" s="574"/>
      <c r="N511" s="574"/>
      <c r="O511" s="574"/>
      <c r="P511" s="574"/>
      <c r="Q511" s="574"/>
      <c r="R511" s="574"/>
      <c r="S511" s="574"/>
      <c r="T511" s="574"/>
      <c r="U511" s="574"/>
      <c r="V511" s="574"/>
      <c r="W511" s="574"/>
      <c r="X511" s="574"/>
      <c r="Y511" s="574"/>
      <c r="Z511" s="574"/>
      <c r="AA511" s="574"/>
      <c r="AB511" s="574"/>
      <c r="AC511" s="574"/>
      <c r="AD511" s="574"/>
      <c r="AE511" s="574"/>
      <c r="AF511" s="575"/>
      <c r="AG511" s="168">
        <v>1712</v>
      </c>
      <c r="AH511" s="427"/>
      <c r="AI511" s="428"/>
      <c r="AJ511" s="428"/>
      <c r="AK511" s="428"/>
      <c r="AL511" s="429"/>
      <c r="AM511" s="169" t="s">
        <v>670</v>
      </c>
      <c r="AN511" s="148"/>
    </row>
    <row r="512" spans="2:40" ht="15" customHeight="1" x14ac:dyDescent="0.45">
      <c r="B512" s="573" t="s">
        <v>1076</v>
      </c>
      <c r="C512" s="574"/>
      <c r="D512" s="574"/>
      <c r="E512" s="574"/>
      <c r="F512" s="574"/>
      <c r="G512" s="574"/>
      <c r="H512" s="574"/>
      <c r="I512" s="574"/>
      <c r="J512" s="574"/>
      <c r="K512" s="574"/>
      <c r="L512" s="574"/>
      <c r="M512" s="574"/>
      <c r="N512" s="574"/>
      <c r="O512" s="574"/>
      <c r="P512" s="574"/>
      <c r="Q512" s="574"/>
      <c r="R512" s="574"/>
      <c r="S512" s="574"/>
      <c r="T512" s="574"/>
      <c r="U512" s="574"/>
      <c r="V512" s="574"/>
      <c r="W512" s="574"/>
      <c r="X512" s="574"/>
      <c r="Y512" s="574"/>
      <c r="Z512" s="574"/>
      <c r="AA512" s="574"/>
      <c r="AB512" s="574"/>
      <c r="AC512" s="574"/>
      <c r="AD512" s="574"/>
      <c r="AE512" s="574"/>
      <c r="AF512" s="575"/>
      <c r="AG512" s="168">
        <v>1713</v>
      </c>
      <c r="AH512" s="427"/>
      <c r="AI512" s="428"/>
      <c r="AJ512" s="428"/>
      <c r="AK512" s="428"/>
      <c r="AL512" s="429"/>
      <c r="AM512" s="169" t="s">
        <v>284</v>
      </c>
      <c r="AN512" s="148"/>
    </row>
    <row r="513" spans="2:40" ht="15" customHeight="1" x14ac:dyDescent="0.45">
      <c r="B513" s="573" t="s">
        <v>1025</v>
      </c>
      <c r="C513" s="574"/>
      <c r="D513" s="574"/>
      <c r="E513" s="574"/>
      <c r="F513" s="574"/>
      <c r="G513" s="574"/>
      <c r="H513" s="574"/>
      <c r="I513" s="574"/>
      <c r="J513" s="574"/>
      <c r="K513" s="574"/>
      <c r="L513" s="574"/>
      <c r="M513" s="574"/>
      <c r="N513" s="574"/>
      <c r="O513" s="574"/>
      <c r="P513" s="574"/>
      <c r="Q513" s="574"/>
      <c r="R513" s="574"/>
      <c r="S513" s="574"/>
      <c r="T513" s="574"/>
      <c r="U513" s="574"/>
      <c r="V513" s="574"/>
      <c r="W513" s="574"/>
      <c r="X513" s="574"/>
      <c r="Y513" s="574"/>
      <c r="Z513" s="574"/>
      <c r="AA513" s="574"/>
      <c r="AB513" s="574"/>
      <c r="AC513" s="574"/>
      <c r="AD513" s="574"/>
      <c r="AE513" s="574"/>
      <c r="AF513" s="575"/>
      <c r="AG513" s="168">
        <v>1714</v>
      </c>
      <c r="AH513" s="427"/>
      <c r="AI513" s="428"/>
      <c r="AJ513" s="428"/>
      <c r="AK513" s="428"/>
      <c r="AL513" s="429"/>
      <c r="AM513" s="169" t="s">
        <v>670</v>
      </c>
      <c r="AN513" s="148"/>
    </row>
    <row r="514" spans="2:40" ht="15" customHeight="1" x14ac:dyDescent="0.45">
      <c r="B514" s="573" t="s">
        <v>1049</v>
      </c>
      <c r="C514" s="574"/>
      <c r="D514" s="574"/>
      <c r="E514" s="574"/>
      <c r="F514" s="574"/>
      <c r="G514" s="574"/>
      <c r="H514" s="574"/>
      <c r="I514" s="574"/>
      <c r="J514" s="574"/>
      <c r="K514" s="574"/>
      <c r="L514" s="574"/>
      <c r="M514" s="574"/>
      <c r="N514" s="574"/>
      <c r="O514" s="574"/>
      <c r="P514" s="574"/>
      <c r="Q514" s="574"/>
      <c r="R514" s="574"/>
      <c r="S514" s="574"/>
      <c r="T514" s="574"/>
      <c r="U514" s="574"/>
      <c r="V514" s="574"/>
      <c r="W514" s="574"/>
      <c r="X514" s="574"/>
      <c r="Y514" s="574"/>
      <c r="Z514" s="574"/>
      <c r="AA514" s="574"/>
      <c r="AB514" s="574"/>
      <c r="AC514" s="574"/>
      <c r="AD514" s="574"/>
      <c r="AE514" s="574"/>
      <c r="AF514" s="575"/>
      <c r="AG514" s="168">
        <v>1576</v>
      </c>
      <c r="AH514" s="427"/>
      <c r="AI514" s="428"/>
      <c r="AJ514" s="428"/>
      <c r="AK514" s="428"/>
      <c r="AL514" s="429"/>
      <c r="AM514" s="169" t="s">
        <v>284</v>
      </c>
      <c r="AN514" s="148"/>
    </row>
    <row r="515" spans="2:40" ht="15" customHeight="1" x14ac:dyDescent="0.45">
      <c r="B515" s="573" t="s">
        <v>1071</v>
      </c>
      <c r="C515" s="574"/>
      <c r="D515" s="574"/>
      <c r="E515" s="574"/>
      <c r="F515" s="574"/>
      <c r="G515" s="574"/>
      <c r="H515" s="574"/>
      <c r="I515" s="574"/>
      <c r="J515" s="574"/>
      <c r="K515" s="574"/>
      <c r="L515" s="574"/>
      <c r="M515" s="574"/>
      <c r="N515" s="574"/>
      <c r="O515" s="574"/>
      <c r="P515" s="574"/>
      <c r="Q515" s="574"/>
      <c r="R515" s="574"/>
      <c r="S515" s="574"/>
      <c r="T515" s="574"/>
      <c r="U515" s="574"/>
      <c r="V515" s="574"/>
      <c r="W515" s="574"/>
      <c r="X515" s="574"/>
      <c r="Y515" s="574"/>
      <c r="Z515" s="574"/>
      <c r="AA515" s="574"/>
      <c r="AB515" s="574"/>
      <c r="AC515" s="574"/>
      <c r="AD515" s="574"/>
      <c r="AE515" s="574"/>
      <c r="AF515" s="575"/>
      <c r="AG515" s="168">
        <v>1715</v>
      </c>
      <c r="AH515" s="427"/>
      <c r="AI515" s="428"/>
      <c r="AJ515" s="428"/>
      <c r="AK515" s="428"/>
      <c r="AL515" s="429"/>
      <c r="AM515" s="169" t="s">
        <v>284</v>
      </c>
      <c r="AN515" s="148"/>
    </row>
    <row r="516" spans="2:40" ht="15" customHeight="1" x14ac:dyDescent="0.45">
      <c r="B516" s="573" t="s">
        <v>1077</v>
      </c>
      <c r="C516" s="574"/>
      <c r="D516" s="574"/>
      <c r="E516" s="574"/>
      <c r="F516" s="574"/>
      <c r="G516" s="574"/>
      <c r="H516" s="574"/>
      <c r="I516" s="574"/>
      <c r="J516" s="574"/>
      <c r="K516" s="574"/>
      <c r="L516" s="574"/>
      <c r="M516" s="574"/>
      <c r="N516" s="574"/>
      <c r="O516" s="574"/>
      <c r="P516" s="574"/>
      <c r="Q516" s="574"/>
      <c r="R516" s="574"/>
      <c r="S516" s="574"/>
      <c r="T516" s="574"/>
      <c r="U516" s="574"/>
      <c r="V516" s="574"/>
      <c r="W516" s="574"/>
      <c r="X516" s="574"/>
      <c r="Y516" s="574"/>
      <c r="Z516" s="574"/>
      <c r="AA516" s="574"/>
      <c r="AB516" s="574"/>
      <c r="AC516" s="574"/>
      <c r="AD516" s="574"/>
      <c r="AE516" s="574"/>
      <c r="AF516" s="575"/>
      <c r="AG516" s="168">
        <v>1577</v>
      </c>
      <c r="AH516" s="427"/>
      <c r="AI516" s="428"/>
      <c r="AJ516" s="428"/>
      <c r="AK516" s="428"/>
      <c r="AL516" s="429"/>
      <c r="AM516" s="169" t="s">
        <v>284</v>
      </c>
      <c r="AN516" s="148"/>
    </row>
    <row r="517" spans="2:40" ht="15" customHeight="1" x14ac:dyDescent="0.45">
      <c r="B517" s="573" t="s">
        <v>1072</v>
      </c>
      <c r="C517" s="574"/>
      <c r="D517" s="574"/>
      <c r="E517" s="574"/>
      <c r="F517" s="574"/>
      <c r="G517" s="574"/>
      <c r="H517" s="574"/>
      <c r="I517" s="574"/>
      <c r="J517" s="574"/>
      <c r="K517" s="574"/>
      <c r="L517" s="574"/>
      <c r="M517" s="574"/>
      <c r="N517" s="574"/>
      <c r="O517" s="574"/>
      <c r="P517" s="574"/>
      <c r="Q517" s="574"/>
      <c r="R517" s="574"/>
      <c r="S517" s="574"/>
      <c r="T517" s="574"/>
      <c r="U517" s="574"/>
      <c r="V517" s="574"/>
      <c r="W517" s="574"/>
      <c r="X517" s="574"/>
      <c r="Y517" s="574"/>
      <c r="Z517" s="574"/>
      <c r="AA517" s="574"/>
      <c r="AB517" s="574"/>
      <c r="AC517" s="574"/>
      <c r="AD517" s="574"/>
      <c r="AE517" s="574"/>
      <c r="AF517" s="575"/>
      <c r="AG517" s="168">
        <v>1716</v>
      </c>
      <c r="AH517" s="427"/>
      <c r="AI517" s="428"/>
      <c r="AJ517" s="428"/>
      <c r="AK517" s="428"/>
      <c r="AL517" s="429"/>
      <c r="AM517" s="169" t="s">
        <v>284</v>
      </c>
      <c r="AN517" s="148"/>
    </row>
    <row r="518" spans="2:40" ht="15" customHeight="1" x14ac:dyDescent="0.45">
      <c r="B518" s="573" t="s">
        <v>1078</v>
      </c>
      <c r="C518" s="574"/>
      <c r="D518" s="574"/>
      <c r="E518" s="574"/>
      <c r="F518" s="574"/>
      <c r="G518" s="574"/>
      <c r="H518" s="574"/>
      <c r="I518" s="574"/>
      <c r="J518" s="574"/>
      <c r="K518" s="574"/>
      <c r="L518" s="574"/>
      <c r="M518" s="574"/>
      <c r="N518" s="574"/>
      <c r="O518" s="574"/>
      <c r="P518" s="574"/>
      <c r="Q518" s="574"/>
      <c r="R518" s="574"/>
      <c r="S518" s="574"/>
      <c r="T518" s="574"/>
      <c r="U518" s="574"/>
      <c r="V518" s="574"/>
      <c r="W518" s="574"/>
      <c r="X518" s="574"/>
      <c r="Y518" s="574"/>
      <c r="Z518" s="574"/>
      <c r="AA518" s="574"/>
      <c r="AB518" s="574"/>
      <c r="AC518" s="574"/>
      <c r="AD518" s="574"/>
      <c r="AE518" s="574"/>
      <c r="AF518" s="575"/>
      <c r="AG518" s="168">
        <v>1578</v>
      </c>
      <c r="AH518" s="427"/>
      <c r="AI518" s="428"/>
      <c r="AJ518" s="428"/>
      <c r="AK518" s="428"/>
      <c r="AL518" s="429"/>
      <c r="AM518" s="169" t="s">
        <v>284</v>
      </c>
      <c r="AN518" s="148"/>
    </row>
    <row r="519" spans="2:40" ht="15" customHeight="1" x14ac:dyDescent="0.45">
      <c r="B519" s="573" t="s">
        <v>954</v>
      </c>
      <c r="C519" s="574"/>
      <c r="D519" s="574"/>
      <c r="E519" s="574"/>
      <c r="F519" s="574"/>
      <c r="G519" s="574"/>
      <c r="H519" s="574"/>
      <c r="I519" s="574"/>
      <c r="J519" s="574"/>
      <c r="K519" s="574"/>
      <c r="L519" s="574"/>
      <c r="M519" s="574"/>
      <c r="N519" s="574"/>
      <c r="O519" s="574"/>
      <c r="P519" s="574"/>
      <c r="Q519" s="574"/>
      <c r="R519" s="574"/>
      <c r="S519" s="574"/>
      <c r="T519" s="574"/>
      <c r="U519" s="574"/>
      <c r="V519" s="574"/>
      <c r="W519" s="574"/>
      <c r="X519" s="574"/>
      <c r="Y519" s="574"/>
      <c r="Z519" s="574"/>
      <c r="AA519" s="574"/>
      <c r="AB519" s="574"/>
      <c r="AC519" s="574"/>
      <c r="AD519" s="574"/>
      <c r="AE519" s="574"/>
      <c r="AF519" s="575"/>
      <c r="AG519" s="168">
        <v>1584</v>
      </c>
      <c r="AH519" s="427"/>
      <c r="AI519" s="428"/>
      <c r="AJ519" s="428"/>
      <c r="AK519" s="428"/>
      <c r="AL519" s="429"/>
      <c r="AM519" s="169" t="s">
        <v>670</v>
      </c>
      <c r="AN519" s="148"/>
    </row>
    <row r="520" spans="2:40" ht="15" customHeight="1" x14ac:dyDescent="0.45">
      <c r="B520" s="573" t="s">
        <v>955</v>
      </c>
      <c r="C520" s="574"/>
      <c r="D520" s="574"/>
      <c r="E520" s="574"/>
      <c r="F520" s="574"/>
      <c r="G520" s="574"/>
      <c r="H520" s="574"/>
      <c r="I520" s="574"/>
      <c r="J520" s="574"/>
      <c r="K520" s="574"/>
      <c r="L520" s="574"/>
      <c r="M520" s="574"/>
      <c r="N520" s="574"/>
      <c r="O520" s="574"/>
      <c r="P520" s="574"/>
      <c r="Q520" s="574"/>
      <c r="R520" s="574"/>
      <c r="S520" s="574"/>
      <c r="T520" s="574"/>
      <c r="U520" s="574"/>
      <c r="V520" s="574"/>
      <c r="W520" s="574"/>
      <c r="X520" s="574"/>
      <c r="Y520" s="574"/>
      <c r="Z520" s="574"/>
      <c r="AA520" s="574"/>
      <c r="AB520" s="574"/>
      <c r="AC520" s="574"/>
      <c r="AD520" s="574"/>
      <c r="AE520" s="574"/>
      <c r="AF520" s="575"/>
      <c r="AG520" s="168">
        <v>1585</v>
      </c>
      <c r="AH520" s="427"/>
      <c r="AI520" s="428"/>
      <c r="AJ520" s="428"/>
      <c r="AK520" s="428"/>
      <c r="AL520" s="429"/>
      <c r="AM520" s="169" t="s">
        <v>284</v>
      </c>
      <c r="AN520" s="148"/>
    </row>
    <row r="521" spans="2:40" ht="15" customHeight="1" x14ac:dyDescent="0.45">
      <c r="B521" s="603" t="s">
        <v>1052</v>
      </c>
      <c r="C521" s="604"/>
      <c r="D521" s="604"/>
      <c r="E521" s="604"/>
      <c r="F521" s="604"/>
      <c r="G521" s="604"/>
      <c r="H521" s="604"/>
      <c r="I521" s="604"/>
      <c r="J521" s="604"/>
      <c r="K521" s="604"/>
      <c r="L521" s="604"/>
      <c r="M521" s="604"/>
      <c r="N521" s="604"/>
      <c r="O521" s="604"/>
      <c r="P521" s="604"/>
      <c r="Q521" s="604"/>
      <c r="R521" s="604"/>
      <c r="S521" s="604"/>
      <c r="T521" s="604"/>
      <c r="U521" s="604"/>
      <c r="V521" s="604"/>
      <c r="W521" s="604"/>
      <c r="X521" s="604"/>
      <c r="Y521" s="604"/>
      <c r="Z521" s="604"/>
      <c r="AA521" s="604"/>
      <c r="AB521" s="604"/>
      <c r="AC521" s="604"/>
      <c r="AD521" s="604"/>
      <c r="AE521" s="604"/>
      <c r="AF521" s="605"/>
      <c r="AG521" s="168">
        <v>1581</v>
      </c>
      <c r="AH521" s="427"/>
      <c r="AI521" s="428"/>
      <c r="AJ521" s="428"/>
      <c r="AK521" s="428"/>
      <c r="AL521" s="429"/>
      <c r="AM521" s="169" t="s">
        <v>675</v>
      </c>
      <c r="AN521" s="148"/>
    </row>
    <row r="522" spans="2:40" ht="15" customHeight="1" thickBot="1" x14ac:dyDescent="0.5">
      <c r="B522" s="606" t="s">
        <v>1053</v>
      </c>
      <c r="C522" s="607"/>
      <c r="D522" s="607"/>
      <c r="E522" s="607"/>
      <c r="F522" s="607"/>
      <c r="G522" s="607"/>
      <c r="H522" s="607"/>
      <c r="I522" s="607"/>
      <c r="J522" s="607"/>
      <c r="K522" s="607"/>
      <c r="L522" s="607"/>
      <c r="M522" s="607"/>
      <c r="N522" s="607"/>
      <c r="O522" s="607"/>
      <c r="P522" s="607"/>
      <c r="Q522" s="607"/>
      <c r="R522" s="607"/>
      <c r="S522" s="607"/>
      <c r="T522" s="607"/>
      <c r="U522" s="607"/>
      <c r="V522" s="607"/>
      <c r="W522" s="607"/>
      <c r="X522" s="607"/>
      <c r="Y522" s="607"/>
      <c r="Z522" s="607"/>
      <c r="AA522" s="607"/>
      <c r="AB522" s="607"/>
      <c r="AC522" s="607"/>
      <c r="AD522" s="607"/>
      <c r="AE522" s="607"/>
      <c r="AF522" s="608"/>
      <c r="AG522" s="185">
        <v>1583</v>
      </c>
      <c r="AH522" s="609"/>
      <c r="AI522" s="610"/>
      <c r="AJ522" s="610"/>
      <c r="AK522" s="610"/>
      <c r="AL522" s="611"/>
      <c r="AM522" s="181" t="s">
        <v>675</v>
      </c>
      <c r="AN522" s="148"/>
    </row>
    <row r="523" spans="2:40" ht="9" customHeight="1" thickTop="1" thickBot="1" x14ac:dyDescent="0.5">
      <c r="B523" s="612"/>
      <c r="C523" s="612"/>
      <c r="D523" s="612"/>
      <c r="E523" s="612"/>
      <c r="F523" s="612"/>
      <c r="G523" s="612"/>
      <c r="H523" s="612"/>
      <c r="I523" s="612"/>
      <c r="J523" s="612"/>
      <c r="K523" s="612"/>
      <c r="L523" s="612"/>
      <c r="M523" s="612"/>
      <c r="N523" s="612"/>
      <c r="O523" s="612"/>
      <c r="P523" s="612"/>
      <c r="Q523" s="612"/>
      <c r="R523" s="612"/>
      <c r="S523" s="612"/>
      <c r="T523" s="612"/>
      <c r="U523" s="612"/>
      <c r="V523" s="612"/>
      <c r="W523" s="612"/>
      <c r="X523" s="612"/>
      <c r="Y523" s="612"/>
      <c r="Z523" s="612"/>
      <c r="AA523" s="612"/>
      <c r="AB523" s="612"/>
      <c r="AC523" s="612"/>
      <c r="AD523" s="612"/>
      <c r="AE523" s="612"/>
      <c r="AF523" s="612"/>
      <c r="AG523" s="612"/>
      <c r="AH523" s="612"/>
      <c r="AI523" s="612"/>
      <c r="AJ523" s="612"/>
      <c r="AK523" s="612"/>
      <c r="AL523" s="612"/>
      <c r="AM523" s="612"/>
      <c r="AN523" s="148"/>
    </row>
    <row r="524" spans="2:40" ht="15" customHeight="1" thickTop="1" x14ac:dyDescent="0.45">
      <c r="B524" s="613" t="s">
        <v>1079</v>
      </c>
      <c r="C524" s="614"/>
      <c r="D524" s="614"/>
      <c r="E524" s="614"/>
      <c r="F524" s="614"/>
      <c r="G524" s="614"/>
      <c r="H524" s="614"/>
      <c r="I524" s="614"/>
      <c r="J524" s="614"/>
      <c r="K524" s="614"/>
      <c r="L524" s="614"/>
      <c r="M524" s="614"/>
      <c r="N524" s="614"/>
      <c r="O524" s="614"/>
      <c r="P524" s="614"/>
      <c r="Q524" s="614"/>
      <c r="R524" s="614"/>
      <c r="S524" s="614"/>
      <c r="T524" s="614"/>
      <c r="U524" s="614"/>
      <c r="V524" s="614"/>
      <c r="W524" s="614"/>
      <c r="X524" s="614"/>
      <c r="Y524" s="614"/>
      <c r="Z524" s="614"/>
      <c r="AA524" s="614"/>
      <c r="AB524" s="614"/>
      <c r="AC524" s="614"/>
      <c r="AD524" s="614"/>
      <c r="AE524" s="614"/>
      <c r="AF524" s="614"/>
      <c r="AG524" s="614"/>
      <c r="AH524" s="614"/>
      <c r="AI524" s="614"/>
      <c r="AJ524" s="614"/>
      <c r="AK524" s="614"/>
      <c r="AL524" s="614"/>
      <c r="AM524" s="615"/>
      <c r="AN524" s="148"/>
    </row>
    <row r="525" spans="2:40" ht="18" customHeight="1" x14ac:dyDescent="0.45">
      <c r="B525" s="595" t="s">
        <v>1080</v>
      </c>
      <c r="C525" s="596"/>
      <c r="D525" s="596"/>
      <c r="E525" s="596"/>
      <c r="F525" s="596"/>
      <c r="G525" s="596"/>
      <c r="H525" s="596"/>
      <c r="I525" s="596"/>
      <c r="J525" s="596"/>
      <c r="K525" s="596"/>
      <c r="L525" s="596"/>
      <c r="M525" s="596"/>
      <c r="N525" s="596"/>
      <c r="O525" s="596"/>
      <c r="P525" s="596"/>
      <c r="Q525" s="596"/>
      <c r="R525" s="596"/>
      <c r="S525" s="596"/>
      <c r="T525" s="596"/>
      <c r="U525" s="596"/>
      <c r="V525" s="596"/>
      <c r="W525" s="596"/>
      <c r="X525" s="596"/>
      <c r="Y525" s="596"/>
      <c r="Z525" s="596"/>
      <c r="AA525" s="182">
        <v>1784</v>
      </c>
      <c r="AB525" s="597"/>
      <c r="AC525" s="598"/>
      <c r="AD525" s="598"/>
      <c r="AE525" s="598"/>
      <c r="AF525" s="599"/>
      <c r="AG525" s="600"/>
      <c r="AH525" s="601"/>
      <c r="AI525" s="601"/>
      <c r="AJ525" s="601"/>
      <c r="AK525" s="601"/>
      <c r="AL525" s="601"/>
      <c r="AM525" s="602"/>
      <c r="AN525" s="148"/>
    </row>
    <row r="526" spans="2:40" ht="21.75" customHeight="1" x14ac:dyDescent="0.45">
      <c r="B526" s="582" t="s">
        <v>1081</v>
      </c>
      <c r="C526" s="422"/>
      <c r="D526" s="422"/>
      <c r="E526" s="422"/>
      <c r="F526" s="422"/>
      <c r="G526" s="422"/>
      <c r="H526" s="422"/>
      <c r="I526" s="422"/>
      <c r="J526" s="422"/>
      <c r="K526" s="422"/>
      <c r="L526" s="422"/>
      <c r="M526" s="422"/>
      <c r="N526" s="422"/>
      <c r="O526" s="422"/>
      <c r="P526" s="422"/>
      <c r="Q526" s="422"/>
      <c r="R526" s="422"/>
      <c r="S526" s="422"/>
      <c r="T526" s="422"/>
      <c r="U526" s="422"/>
      <c r="V526" s="422"/>
      <c r="W526" s="422"/>
      <c r="X526" s="422"/>
      <c r="Y526" s="422"/>
      <c r="Z526" s="422"/>
      <c r="AA526" s="421" t="s">
        <v>1082</v>
      </c>
      <c r="AB526" s="422"/>
      <c r="AC526" s="422"/>
      <c r="AD526" s="422"/>
      <c r="AE526" s="422"/>
      <c r="AF526" s="422"/>
      <c r="AG526" s="421" t="s">
        <v>1083</v>
      </c>
      <c r="AH526" s="422"/>
      <c r="AI526" s="422"/>
      <c r="AJ526" s="422"/>
      <c r="AK526" s="422"/>
      <c r="AL526" s="423"/>
      <c r="AM526" s="206"/>
      <c r="AN526" s="148"/>
    </row>
    <row r="527" spans="2:40" ht="20.25" customHeight="1" x14ac:dyDescent="0.45">
      <c r="B527" s="584" t="s">
        <v>1084</v>
      </c>
      <c r="C527" s="585"/>
      <c r="D527" s="585"/>
      <c r="E527" s="585"/>
      <c r="F527" s="585"/>
      <c r="G527" s="585"/>
      <c r="H527" s="585"/>
      <c r="I527" s="585"/>
      <c r="J527" s="585"/>
      <c r="K527" s="585"/>
      <c r="L527" s="585"/>
      <c r="M527" s="585"/>
      <c r="N527" s="585"/>
      <c r="O527" s="585"/>
      <c r="P527" s="585"/>
      <c r="Q527" s="585"/>
      <c r="R527" s="585"/>
      <c r="S527" s="585"/>
      <c r="T527" s="585"/>
      <c r="U527" s="585"/>
      <c r="V527" s="585"/>
      <c r="W527" s="585"/>
      <c r="X527" s="585"/>
      <c r="Y527" s="585"/>
      <c r="Z527" s="586"/>
      <c r="AA527" s="179">
        <v>1785</v>
      </c>
      <c r="AB527" s="594"/>
      <c r="AC527" s="588"/>
      <c r="AD527" s="588"/>
      <c r="AE527" s="588"/>
      <c r="AF527" s="589"/>
      <c r="AG527" s="179">
        <v>1801</v>
      </c>
      <c r="AH527" s="594"/>
      <c r="AI527" s="588"/>
      <c r="AJ527" s="588"/>
      <c r="AK527" s="588"/>
      <c r="AL527" s="589"/>
      <c r="AM527" s="169"/>
      <c r="AN527" s="148"/>
    </row>
    <row r="528" spans="2:40" x14ac:dyDescent="0.45">
      <c r="B528" s="573" t="s">
        <v>1085</v>
      </c>
      <c r="C528" s="574"/>
      <c r="D528" s="574"/>
      <c r="E528" s="574"/>
      <c r="F528" s="574"/>
      <c r="G528" s="574"/>
      <c r="H528" s="574"/>
      <c r="I528" s="574"/>
      <c r="J528" s="574"/>
      <c r="K528" s="574"/>
      <c r="L528" s="574"/>
      <c r="M528" s="574"/>
      <c r="N528" s="574"/>
      <c r="O528" s="574"/>
      <c r="P528" s="574"/>
      <c r="Q528" s="574"/>
      <c r="R528" s="574"/>
      <c r="S528" s="574"/>
      <c r="T528" s="574"/>
      <c r="U528" s="574"/>
      <c r="V528" s="574"/>
      <c r="W528" s="574"/>
      <c r="X528" s="574"/>
      <c r="Y528" s="574"/>
      <c r="Z528" s="575"/>
      <c r="AA528" s="168">
        <v>1798</v>
      </c>
      <c r="AB528" s="576"/>
      <c r="AC528" s="577"/>
      <c r="AD528" s="577"/>
      <c r="AE528" s="577"/>
      <c r="AF528" s="578"/>
      <c r="AG528" s="168">
        <v>1799</v>
      </c>
      <c r="AH528" s="577"/>
      <c r="AI528" s="577"/>
      <c r="AJ528" s="577"/>
      <c r="AK528" s="577"/>
      <c r="AL528" s="578"/>
      <c r="AM528" s="169" t="s">
        <v>670</v>
      </c>
      <c r="AN528" s="148"/>
    </row>
    <row r="529" spans="2:40" x14ac:dyDescent="0.45">
      <c r="B529" s="557" t="s">
        <v>1086</v>
      </c>
      <c r="C529" s="558"/>
      <c r="D529" s="558"/>
      <c r="E529" s="558"/>
      <c r="F529" s="558"/>
      <c r="G529" s="558"/>
      <c r="H529" s="558"/>
      <c r="I529" s="558"/>
      <c r="J529" s="558"/>
      <c r="K529" s="558"/>
      <c r="L529" s="558"/>
      <c r="M529" s="558"/>
      <c r="N529" s="558"/>
      <c r="O529" s="558"/>
      <c r="P529" s="558"/>
      <c r="Q529" s="558"/>
      <c r="R529" s="558"/>
      <c r="S529" s="558"/>
      <c r="T529" s="558"/>
      <c r="U529" s="558"/>
      <c r="V529" s="558"/>
      <c r="W529" s="558"/>
      <c r="X529" s="558"/>
      <c r="Y529" s="558"/>
      <c r="Z529" s="559"/>
      <c r="AA529" s="168">
        <v>1786</v>
      </c>
      <c r="AB529" s="579"/>
      <c r="AC529" s="580"/>
      <c r="AD529" s="580"/>
      <c r="AE529" s="580"/>
      <c r="AF529" s="581"/>
      <c r="AG529" s="168">
        <v>1802</v>
      </c>
      <c r="AH529" s="579"/>
      <c r="AI529" s="580"/>
      <c r="AJ529" s="580"/>
      <c r="AK529" s="580"/>
      <c r="AL529" s="581"/>
      <c r="AM529" s="169" t="s">
        <v>670</v>
      </c>
      <c r="AN529" s="148"/>
    </row>
    <row r="530" spans="2:40" x14ac:dyDescent="0.45">
      <c r="B530" s="590" t="s">
        <v>1087</v>
      </c>
      <c r="C530" s="591"/>
      <c r="D530" s="591"/>
      <c r="E530" s="591"/>
      <c r="F530" s="591"/>
      <c r="G530" s="591"/>
      <c r="H530" s="591"/>
      <c r="I530" s="591"/>
      <c r="J530" s="591"/>
      <c r="K530" s="591"/>
      <c r="L530" s="591"/>
      <c r="M530" s="591"/>
      <c r="N530" s="591"/>
      <c r="O530" s="591"/>
      <c r="P530" s="591"/>
      <c r="Q530" s="591"/>
      <c r="R530" s="591"/>
      <c r="S530" s="591"/>
      <c r="T530" s="591"/>
      <c r="U530" s="591"/>
      <c r="V530" s="591"/>
      <c r="W530" s="591"/>
      <c r="X530" s="591"/>
      <c r="Y530" s="591"/>
      <c r="Z530" s="591"/>
      <c r="AA530" s="591"/>
      <c r="AB530" s="591"/>
      <c r="AC530" s="591"/>
      <c r="AD530" s="591"/>
      <c r="AE530" s="591"/>
      <c r="AF530" s="591"/>
      <c r="AG530" s="591"/>
      <c r="AH530" s="591"/>
      <c r="AI530" s="591"/>
      <c r="AJ530" s="591"/>
      <c r="AK530" s="591"/>
      <c r="AL530" s="591"/>
      <c r="AM530" s="592"/>
      <c r="AN530" s="148"/>
    </row>
    <row r="531" spans="2:40" ht="21.75" customHeight="1" x14ac:dyDescent="0.45">
      <c r="B531" s="584" t="s">
        <v>1088</v>
      </c>
      <c r="C531" s="585"/>
      <c r="D531" s="585"/>
      <c r="E531" s="585"/>
      <c r="F531" s="585"/>
      <c r="G531" s="585"/>
      <c r="H531" s="585"/>
      <c r="I531" s="585"/>
      <c r="J531" s="585"/>
      <c r="K531" s="585"/>
      <c r="L531" s="585"/>
      <c r="M531" s="585"/>
      <c r="N531" s="585"/>
      <c r="O531" s="585"/>
      <c r="P531" s="585"/>
      <c r="Q531" s="585"/>
      <c r="R531" s="585"/>
      <c r="S531" s="585"/>
      <c r="T531" s="585"/>
      <c r="U531" s="585"/>
      <c r="V531" s="585"/>
      <c r="W531" s="585"/>
      <c r="X531" s="585"/>
      <c r="Y531" s="585"/>
      <c r="Z531" s="586"/>
      <c r="AA531" s="186">
        <v>1951</v>
      </c>
      <c r="AB531" s="576"/>
      <c r="AC531" s="577"/>
      <c r="AD531" s="577"/>
      <c r="AE531" s="577"/>
      <c r="AF531" s="578"/>
      <c r="AG531" s="182">
        <v>1787</v>
      </c>
      <c r="AH531" s="593"/>
      <c r="AI531" s="588"/>
      <c r="AJ531" s="588"/>
      <c r="AK531" s="588"/>
      <c r="AL531" s="588"/>
      <c r="AM531" s="169" t="s">
        <v>284</v>
      </c>
      <c r="AN531" s="148"/>
    </row>
    <row r="532" spans="2:40" ht="15.75" customHeight="1" x14ac:dyDescent="0.45">
      <c r="B532" s="590" t="s">
        <v>1089</v>
      </c>
      <c r="C532" s="591"/>
      <c r="D532" s="591"/>
      <c r="E532" s="591"/>
      <c r="F532" s="591"/>
      <c r="G532" s="591"/>
      <c r="H532" s="591"/>
      <c r="I532" s="591"/>
      <c r="J532" s="591"/>
      <c r="K532" s="591"/>
      <c r="L532" s="591"/>
      <c r="M532" s="591"/>
      <c r="N532" s="591"/>
      <c r="O532" s="591"/>
      <c r="P532" s="591"/>
      <c r="Q532" s="591"/>
      <c r="R532" s="591"/>
      <c r="S532" s="591"/>
      <c r="T532" s="591"/>
      <c r="U532" s="591"/>
      <c r="V532" s="591"/>
      <c r="W532" s="591"/>
      <c r="X532" s="591"/>
      <c r="Y532" s="591"/>
      <c r="Z532" s="591"/>
      <c r="AA532" s="591"/>
      <c r="AB532" s="591"/>
      <c r="AC532" s="591"/>
      <c r="AD532" s="591"/>
      <c r="AE532" s="591"/>
      <c r="AF532" s="591"/>
      <c r="AG532" s="591"/>
      <c r="AH532" s="591"/>
      <c r="AI532" s="591"/>
      <c r="AJ532" s="591"/>
      <c r="AK532" s="591"/>
      <c r="AL532" s="591"/>
      <c r="AM532" s="592"/>
      <c r="AN532" s="148"/>
    </row>
    <row r="533" spans="2:40" ht="15" customHeight="1" x14ac:dyDescent="0.45">
      <c r="B533" s="584" t="s">
        <v>1090</v>
      </c>
      <c r="C533" s="585"/>
      <c r="D533" s="585"/>
      <c r="E533" s="585"/>
      <c r="F533" s="585"/>
      <c r="G533" s="585"/>
      <c r="H533" s="585"/>
      <c r="I533" s="585"/>
      <c r="J533" s="585"/>
      <c r="K533" s="585"/>
      <c r="L533" s="585"/>
      <c r="M533" s="585"/>
      <c r="N533" s="585"/>
      <c r="O533" s="585"/>
      <c r="P533" s="585"/>
      <c r="Q533" s="585"/>
      <c r="R533" s="585"/>
      <c r="S533" s="585"/>
      <c r="T533" s="585"/>
      <c r="U533" s="585"/>
      <c r="V533" s="585"/>
      <c r="W533" s="585"/>
      <c r="X533" s="585"/>
      <c r="Y533" s="585"/>
      <c r="Z533" s="586"/>
      <c r="AA533" s="186">
        <v>1952</v>
      </c>
      <c r="AB533" s="576"/>
      <c r="AC533" s="577"/>
      <c r="AD533" s="577"/>
      <c r="AE533" s="577"/>
      <c r="AF533" s="578"/>
      <c r="AG533" s="182">
        <v>1788</v>
      </c>
      <c r="AH533" s="445"/>
      <c r="AI533" s="446"/>
      <c r="AJ533" s="446"/>
      <c r="AK533" s="446"/>
      <c r="AL533" s="593"/>
      <c r="AM533" s="187" t="s">
        <v>675</v>
      </c>
      <c r="AN533" s="148"/>
    </row>
    <row r="534" spans="2:40" ht="15" customHeight="1" x14ac:dyDescent="0.45">
      <c r="B534" s="573" t="s">
        <v>1091</v>
      </c>
      <c r="C534" s="574"/>
      <c r="D534" s="574"/>
      <c r="E534" s="574"/>
      <c r="F534" s="574"/>
      <c r="G534" s="574"/>
      <c r="H534" s="574"/>
      <c r="I534" s="574"/>
      <c r="J534" s="574"/>
      <c r="K534" s="574"/>
      <c r="L534" s="574"/>
      <c r="M534" s="574"/>
      <c r="N534" s="574"/>
      <c r="O534" s="574"/>
      <c r="P534" s="574"/>
      <c r="Q534" s="574"/>
      <c r="R534" s="574"/>
      <c r="S534" s="574"/>
      <c r="T534" s="574"/>
      <c r="U534" s="574"/>
      <c r="V534" s="574"/>
      <c r="W534" s="574"/>
      <c r="X534" s="574"/>
      <c r="Y534" s="574"/>
      <c r="Z534" s="574"/>
      <c r="AA534" s="574"/>
      <c r="AB534" s="574"/>
      <c r="AC534" s="574"/>
      <c r="AD534" s="574"/>
      <c r="AE534" s="574"/>
      <c r="AF534" s="575"/>
      <c r="AG534" s="207">
        <v>1953</v>
      </c>
      <c r="AH534" s="445"/>
      <c r="AI534" s="446"/>
      <c r="AJ534" s="446"/>
      <c r="AK534" s="446"/>
      <c r="AL534" s="593"/>
      <c r="AM534" s="187" t="s">
        <v>675</v>
      </c>
      <c r="AN534" s="148"/>
    </row>
    <row r="535" spans="2:40" x14ac:dyDescent="0.45">
      <c r="B535" s="582" t="s">
        <v>1092</v>
      </c>
      <c r="C535" s="422"/>
      <c r="D535" s="422"/>
      <c r="E535" s="422"/>
      <c r="F535" s="422"/>
      <c r="G535" s="422"/>
      <c r="H535" s="422"/>
      <c r="I535" s="422"/>
      <c r="J535" s="422"/>
      <c r="K535" s="422"/>
      <c r="L535" s="422"/>
      <c r="M535" s="422"/>
      <c r="N535" s="422"/>
      <c r="O535" s="422"/>
      <c r="P535" s="422"/>
      <c r="Q535" s="422"/>
      <c r="R535" s="422"/>
      <c r="S535" s="422"/>
      <c r="T535" s="422"/>
      <c r="U535" s="422"/>
      <c r="V535" s="422"/>
      <c r="W535" s="422"/>
      <c r="X535" s="422"/>
      <c r="Y535" s="422"/>
      <c r="Z535" s="422"/>
      <c r="AA535" s="422"/>
      <c r="AB535" s="422"/>
      <c r="AC535" s="422"/>
      <c r="AD535" s="422"/>
      <c r="AE535" s="422"/>
      <c r="AF535" s="422"/>
      <c r="AG535" s="422"/>
      <c r="AH535" s="422"/>
      <c r="AI535" s="422"/>
      <c r="AJ535" s="422"/>
      <c r="AK535" s="422"/>
      <c r="AL535" s="422"/>
      <c r="AM535" s="583"/>
      <c r="AN535" s="148"/>
    </row>
    <row r="536" spans="2:40" ht="24" customHeight="1" x14ac:dyDescent="0.45">
      <c r="B536" s="584" t="s">
        <v>295</v>
      </c>
      <c r="C536" s="585"/>
      <c r="D536" s="585"/>
      <c r="E536" s="585"/>
      <c r="F536" s="585"/>
      <c r="G536" s="585"/>
      <c r="H536" s="585"/>
      <c r="I536" s="585"/>
      <c r="J536" s="585"/>
      <c r="K536" s="585"/>
      <c r="L536" s="585"/>
      <c r="M536" s="585"/>
      <c r="N536" s="585"/>
      <c r="O536" s="585"/>
      <c r="P536" s="585"/>
      <c r="Q536" s="585"/>
      <c r="R536" s="585"/>
      <c r="S536" s="585"/>
      <c r="T536" s="585"/>
      <c r="U536" s="585"/>
      <c r="V536" s="585"/>
      <c r="W536" s="585"/>
      <c r="X536" s="585"/>
      <c r="Y536" s="585"/>
      <c r="Z536" s="585"/>
      <c r="AA536" s="585"/>
      <c r="AB536" s="585"/>
      <c r="AC536" s="585"/>
      <c r="AD536" s="585"/>
      <c r="AE536" s="585"/>
      <c r="AF536" s="586"/>
      <c r="AG536" s="182">
        <v>1789</v>
      </c>
      <c r="AH536" s="587"/>
      <c r="AI536" s="588"/>
      <c r="AJ536" s="588"/>
      <c r="AK536" s="588"/>
      <c r="AL536" s="589"/>
      <c r="AM536" s="169" t="s">
        <v>284</v>
      </c>
      <c r="AN536" s="148"/>
    </row>
    <row r="537" spans="2:40" ht="21.75" customHeight="1" x14ac:dyDescent="0.45">
      <c r="B537" s="573" t="s">
        <v>1093</v>
      </c>
      <c r="C537" s="574"/>
      <c r="D537" s="574"/>
      <c r="E537" s="574"/>
      <c r="F537" s="574"/>
      <c r="G537" s="574"/>
      <c r="H537" s="574"/>
      <c r="I537" s="574"/>
      <c r="J537" s="574"/>
      <c r="K537" s="574"/>
      <c r="L537" s="574"/>
      <c r="M537" s="574"/>
      <c r="N537" s="574"/>
      <c r="O537" s="574"/>
      <c r="P537" s="574"/>
      <c r="Q537" s="574"/>
      <c r="R537" s="574"/>
      <c r="S537" s="574"/>
      <c r="T537" s="574"/>
      <c r="U537" s="574"/>
      <c r="V537" s="574"/>
      <c r="W537" s="574"/>
      <c r="X537" s="574"/>
      <c r="Y537" s="574"/>
      <c r="Z537" s="574"/>
      <c r="AA537" s="574"/>
      <c r="AB537" s="574"/>
      <c r="AC537" s="574"/>
      <c r="AD537" s="574"/>
      <c r="AE537" s="574"/>
      <c r="AF537" s="575"/>
      <c r="AG537" s="164">
        <v>1790</v>
      </c>
      <c r="AH537" s="576"/>
      <c r="AI537" s="577"/>
      <c r="AJ537" s="577"/>
      <c r="AK537" s="577"/>
      <c r="AL537" s="578"/>
      <c r="AM537" s="169" t="s">
        <v>284</v>
      </c>
      <c r="AN537" s="148"/>
    </row>
    <row r="538" spans="2:40" ht="23.25" customHeight="1" x14ac:dyDescent="0.45">
      <c r="B538" s="573" t="s">
        <v>1094</v>
      </c>
      <c r="C538" s="574"/>
      <c r="D538" s="574"/>
      <c r="E538" s="574"/>
      <c r="F538" s="574"/>
      <c r="G538" s="574"/>
      <c r="H538" s="574"/>
      <c r="I538" s="574"/>
      <c r="J538" s="574"/>
      <c r="K538" s="574"/>
      <c r="L538" s="574"/>
      <c r="M538" s="574"/>
      <c r="N538" s="574"/>
      <c r="O538" s="574"/>
      <c r="P538" s="574"/>
      <c r="Q538" s="574"/>
      <c r="R538" s="574"/>
      <c r="S538" s="574"/>
      <c r="T538" s="574"/>
      <c r="U538" s="574"/>
      <c r="V538" s="574"/>
      <c r="W538" s="574"/>
      <c r="X538" s="574"/>
      <c r="Y538" s="574"/>
      <c r="Z538" s="574"/>
      <c r="AA538" s="574"/>
      <c r="AB538" s="574"/>
      <c r="AC538" s="574"/>
      <c r="AD538" s="574"/>
      <c r="AE538" s="574"/>
      <c r="AF538" s="575"/>
      <c r="AG538" s="153">
        <v>1791</v>
      </c>
      <c r="AH538" s="576"/>
      <c r="AI538" s="577"/>
      <c r="AJ538" s="577"/>
      <c r="AK538" s="577"/>
      <c r="AL538" s="578"/>
      <c r="AM538" s="169" t="s">
        <v>284</v>
      </c>
      <c r="AN538" s="148"/>
    </row>
    <row r="539" spans="2:40" ht="21.75" customHeight="1" x14ac:dyDescent="0.45">
      <c r="B539" s="573" t="s">
        <v>1095</v>
      </c>
      <c r="C539" s="574"/>
      <c r="D539" s="574"/>
      <c r="E539" s="574"/>
      <c r="F539" s="574"/>
      <c r="G539" s="574"/>
      <c r="H539" s="574"/>
      <c r="I539" s="574"/>
      <c r="J539" s="574"/>
      <c r="K539" s="574"/>
      <c r="L539" s="574"/>
      <c r="M539" s="574"/>
      <c r="N539" s="574"/>
      <c r="O539" s="574"/>
      <c r="P539" s="574"/>
      <c r="Q539" s="574"/>
      <c r="R539" s="574"/>
      <c r="S539" s="574"/>
      <c r="T539" s="574"/>
      <c r="U539" s="574"/>
      <c r="V539" s="574"/>
      <c r="W539" s="574"/>
      <c r="X539" s="574"/>
      <c r="Y539" s="574"/>
      <c r="Z539" s="574"/>
      <c r="AA539" s="574"/>
      <c r="AB539" s="574"/>
      <c r="AC539" s="574"/>
      <c r="AD539" s="574"/>
      <c r="AE539" s="574"/>
      <c r="AF539" s="575"/>
      <c r="AG539" s="153">
        <v>1792</v>
      </c>
      <c r="AH539" s="576"/>
      <c r="AI539" s="577"/>
      <c r="AJ539" s="577"/>
      <c r="AK539" s="577"/>
      <c r="AL539" s="578"/>
      <c r="AM539" s="169" t="s">
        <v>284</v>
      </c>
      <c r="AN539" s="148"/>
    </row>
    <row r="540" spans="2:40" x14ac:dyDescent="0.45">
      <c r="B540" s="557" t="s">
        <v>1096</v>
      </c>
      <c r="C540" s="558"/>
      <c r="D540" s="558"/>
      <c r="E540" s="558"/>
      <c r="F540" s="558"/>
      <c r="G540" s="558"/>
      <c r="H540" s="558"/>
      <c r="I540" s="558"/>
      <c r="J540" s="558"/>
      <c r="K540" s="558"/>
      <c r="L540" s="558"/>
      <c r="M540" s="558"/>
      <c r="N540" s="558"/>
      <c r="O540" s="558"/>
      <c r="P540" s="558"/>
      <c r="Q540" s="558"/>
      <c r="R540" s="558"/>
      <c r="S540" s="558"/>
      <c r="T540" s="558"/>
      <c r="U540" s="558"/>
      <c r="V540" s="558"/>
      <c r="W540" s="558"/>
      <c r="X540" s="558"/>
      <c r="Y540" s="558"/>
      <c r="Z540" s="558"/>
      <c r="AA540" s="558"/>
      <c r="AB540" s="558"/>
      <c r="AC540" s="558"/>
      <c r="AD540" s="558"/>
      <c r="AE540" s="558"/>
      <c r="AF540" s="559"/>
      <c r="AG540" s="196">
        <v>1793</v>
      </c>
      <c r="AH540" s="579"/>
      <c r="AI540" s="580"/>
      <c r="AJ540" s="580"/>
      <c r="AK540" s="580"/>
      <c r="AL540" s="581"/>
      <c r="AM540" s="169" t="s">
        <v>675</v>
      </c>
      <c r="AN540" s="148"/>
    </row>
    <row r="541" spans="2:40" x14ac:dyDescent="0.45">
      <c r="B541" s="582" t="s">
        <v>1097</v>
      </c>
      <c r="C541" s="422"/>
      <c r="D541" s="422"/>
      <c r="E541" s="422"/>
      <c r="F541" s="422"/>
      <c r="G541" s="422"/>
      <c r="H541" s="422"/>
      <c r="I541" s="422"/>
      <c r="J541" s="422"/>
      <c r="K541" s="422"/>
      <c r="L541" s="422"/>
      <c r="M541" s="422"/>
      <c r="N541" s="422"/>
      <c r="O541" s="422"/>
      <c r="P541" s="422"/>
      <c r="Q541" s="422"/>
      <c r="R541" s="422"/>
      <c r="S541" s="422"/>
      <c r="T541" s="422"/>
      <c r="U541" s="422"/>
      <c r="V541" s="422"/>
      <c r="W541" s="422"/>
      <c r="X541" s="422"/>
      <c r="Y541" s="422"/>
      <c r="Z541" s="422"/>
      <c r="AA541" s="422"/>
      <c r="AB541" s="422"/>
      <c r="AC541" s="422"/>
      <c r="AD541" s="422"/>
      <c r="AE541" s="422"/>
      <c r="AF541" s="422"/>
      <c r="AG541" s="422"/>
      <c r="AH541" s="422"/>
      <c r="AI541" s="422"/>
      <c r="AJ541" s="422"/>
      <c r="AK541" s="422"/>
      <c r="AL541" s="422"/>
      <c r="AM541" s="583"/>
      <c r="AN541" s="148"/>
    </row>
    <row r="542" spans="2:40" x14ac:dyDescent="0.45">
      <c r="B542" s="584" t="s">
        <v>1098</v>
      </c>
      <c r="C542" s="585"/>
      <c r="D542" s="585"/>
      <c r="E542" s="585"/>
      <c r="F542" s="585"/>
      <c r="G542" s="585"/>
      <c r="H542" s="585"/>
      <c r="I542" s="585"/>
      <c r="J542" s="585"/>
      <c r="K542" s="585"/>
      <c r="L542" s="585"/>
      <c r="M542" s="585"/>
      <c r="N542" s="585"/>
      <c r="O542" s="585"/>
      <c r="P542" s="585"/>
      <c r="Q542" s="585"/>
      <c r="R542" s="585"/>
      <c r="S542" s="585"/>
      <c r="T542" s="585"/>
      <c r="U542" s="585"/>
      <c r="V542" s="585"/>
      <c r="W542" s="585"/>
      <c r="X542" s="585"/>
      <c r="Y542" s="585"/>
      <c r="Z542" s="585"/>
      <c r="AA542" s="585"/>
      <c r="AB542" s="585"/>
      <c r="AC542" s="585"/>
      <c r="AD542" s="585"/>
      <c r="AE542" s="585"/>
      <c r="AF542" s="586"/>
      <c r="AG542" s="179">
        <f>AG540+1</f>
        <v>1794</v>
      </c>
      <c r="AH542" s="445"/>
      <c r="AI542" s="446"/>
      <c r="AJ542" s="446"/>
      <c r="AK542" s="446"/>
      <c r="AL542" s="447"/>
      <c r="AM542" s="169" t="s">
        <v>675</v>
      </c>
      <c r="AN542" s="148"/>
    </row>
    <row r="543" spans="2:40" x14ac:dyDescent="0.45">
      <c r="B543" s="557" t="s">
        <v>1099</v>
      </c>
      <c r="C543" s="558"/>
      <c r="D543" s="558"/>
      <c r="E543" s="558"/>
      <c r="F543" s="558"/>
      <c r="G543" s="558"/>
      <c r="H543" s="558"/>
      <c r="I543" s="558"/>
      <c r="J543" s="558"/>
      <c r="K543" s="558"/>
      <c r="L543" s="558"/>
      <c r="M543" s="558"/>
      <c r="N543" s="558"/>
      <c r="O543" s="558"/>
      <c r="P543" s="558"/>
      <c r="Q543" s="558"/>
      <c r="R543" s="558"/>
      <c r="S543" s="558"/>
      <c r="T543" s="558"/>
      <c r="U543" s="558"/>
      <c r="V543" s="558"/>
      <c r="W543" s="558"/>
      <c r="X543" s="558"/>
      <c r="Y543" s="558"/>
      <c r="Z543" s="558"/>
      <c r="AA543" s="558"/>
      <c r="AB543" s="558"/>
      <c r="AC543" s="558"/>
      <c r="AD543" s="558"/>
      <c r="AE543" s="558"/>
      <c r="AF543" s="559"/>
      <c r="AG543" s="196">
        <f>AG542+1</f>
        <v>1795</v>
      </c>
      <c r="AH543" s="560"/>
      <c r="AI543" s="561"/>
      <c r="AJ543" s="561"/>
      <c r="AK543" s="561"/>
      <c r="AL543" s="562"/>
      <c r="AM543" s="169"/>
      <c r="AN543" s="148"/>
    </row>
    <row r="544" spans="2:40" x14ac:dyDescent="0.45">
      <c r="B544" s="563"/>
      <c r="C544" s="564"/>
      <c r="D544" s="564"/>
      <c r="E544" s="564"/>
      <c r="F544" s="564"/>
      <c r="G544" s="564"/>
      <c r="H544" s="564"/>
      <c r="I544" s="564"/>
      <c r="J544" s="564"/>
      <c r="K544" s="564"/>
      <c r="L544" s="564"/>
      <c r="M544" s="564"/>
      <c r="N544" s="564"/>
      <c r="O544" s="564"/>
      <c r="P544" s="564"/>
      <c r="Q544" s="564"/>
      <c r="R544" s="564"/>
      <c r="S544" s="564"/>
      <c r="T544" s="564"/>
      <c r="U544" s="564"/>
      <c r="V544" s="564"/>
      <c r="W544" s="564"/>
      <c r="X544" s="564"/>
      <c r="Y544" s="564"/>
      <c r="Z544" s="564"/>
      <c r="AA544" s="564"/>
      <c r="AB544" s="564"/>
      <c r="AC544" s="564"/>
      <c r="AD544" s="564"/>
      <c r="AE544" s="564"/>
      <c r="AF544" s="564"/>
      <c r="AG544" s="564"/>
      <c r="AH544" s="564"/>
      <c r="AI544" s="564"/>
      <c r="AJ544" s="564"/>
      <c r="AK544" s="564"/>
      <c r="AL544" s="564"/>
      <c r="AM544" s="565"/>
      <c r="AN544" s="148"/>
    </row>
    <row r="545" spans="2:43" ht="15.75" customHeight="1" thickBot="1" x14ac:dyDescent="0.5">
      <c r="B545" s="566" t="s">
        <v>1100</v>
      </c>
      <c r="C545" s="567"/>
      <c r="D545" s="567"/>
      <c r="E545" s="567"/>
      <c r="F545" s="567"/>
      <c r="G545" s="567"/>
      <c r="H545" s="567"/>
      <c r="I545" s="567"/>
      <c r="J545" s="567"/>
      <c r="K545" s="567"/>
      <c r="L545" s="567"/>
      <c r="M545" s="567"/>
      <c r="N545" s="567"/>
      <c r="O545" s="567"/>
      <c r="P545" s="567"/>
      <c r="Q545" s="567"/>
      <c r="R545" s="567"/>
      <c r="S545" s="567"/>
      <c r="T545" s="567"/>
      <c r="U545" s="567"/>
      <c r="V545" s="567"/>
      <c r="W545" s="567"/>
      <c r="X545" s="567"/>
      <c r="Y545" s="567"/>
      <c r="Z545" s="567"/>
      <c r="AA545" s="567"/>
      <c r="AB545" s="567"/>
      <c r="AC545" s="567"/>
      <c r="AD545" s="567"/>
      <c r="AE545" s="567"/>
      <c r="AF545" s="568"/>
      <c r="AG545" s="179">
        <v>1842</v>
      </c>
      <c r="AH545" s="569"/>
      <c r="AI545" s="570"/>
      <c r="AJ545" s="570"/>
      <c r="AK545" s="570"/>
      <c r="AL545" s="571"/>
      <c r="AM545" s="165"/>
      <c r="AN545" s="198" t="s">
        <v>1101</v>
      </c>
    </row>
    <row r="546" spans="2:43" ht="9" customHeight="1" collapsed="1" thickTop="1" thickBot="1" x14ac:dyDescent="0.5">
      <c r="B546" s="572"/>
      <c r="C546" s="572"/>
      <c r="D546" s="572"/>
      <c r="E546" s="572"/>
      <c r="F546" s="572"/>
      <c r="G546" s="572"/>
      <c r="H546" s="572"/>
      <c r="I546" s="572"/>
      <c r="J546" s="572"/>
      <c r="K546" s="572"/>
      <c r="L546" s="572"/>
      <c r="M546" s="572"/>
      <c r="N546" s="572"/>
      <c r="O546" s="572"/>
      <c r="P546" s="572"/>
      <c r="Q546" s="572"/>
      <c r="R546" s="572"/>
      <c r="S546" s="572"/>
      <c r="T546" s="572"/>
      <c r="U546" s="572"/>
      <c r="V546" s="572"/>
      <c r="W546" s="572"/>
      <c r="X546" s="572"/>
      <c r="Y546" s="572"/>
      <c r="Z546" s="572"/>
      <c r="AA546" s="572"/>
      <c r="AB546" s="572"/>
      <c r="AC546" s="572"/>
      <c r="AD546" s="572"/>
      <c r="AE546" s="572"/>
      <c r="AF546" s="572"/>
      <c r="AG546" s="572"/>
      <c r="AH546" s="572"/>
      <c r="AI546" s="572"/>
      <c r="AJ546" s="572"/>
      <c r="AK546" s="572"/>
      <c r="AL546" s="572"/>
      <c r="AM546" s="572"/>
      <c r="AN546" s="148"/>
    </row>
    <row r="547" spans="2:43" ht="14.65" thickTop="1" x14ac:dyDescent="0.45">
      <c r="B547" s="523" t="s">
        <v>1102</v>
      </c>
      <c r="C547" s="524"/>
      <c r="D547" s="524"/>
      <c r="E547" s="524"/>
      <c r="F547" s="524"/>
      <c r="G547" s="524"/>
      <c r="H547" s="524"/>
      <c r="I547" s="524"/>
      <c r="J547" s="524"/>
      <c r="K547" s="524"/>
      <c r="L547" s="524"/>
      <c r="M547" s="524"/>
      <c r="N547" s="524"/>
      <c r="O547" s="524"/>
      <c r="P547" s="524"/>
      <c r="Q547" s="524"/>
      <c r="R547" s="524"/>
      <c r="S547" s="524"/>
      <c r="T547" s="524"/>
      <c r="U547" s="524"/>
      <c r="V547" s="524"/>
      <c r="W547" s="524"/>
      <c r="X547" s="524"/>
      <c r="Y547" s="524"/>
      <c r="Z547" s="524"/>
      <c r="AA547" s="524"/>
      <c r="AB547" s="524"/>
      <c r="AC547" s="524"/>
      <c r="AD547" s="524"/>
      <c r="AE547" s="524"/>
      <c r="AF547" s="524"/>
      <c r="AG547" s="524"/>
      <c r="AH547" s="524"/>
      <c r="AI547" s="524"/>
      <c r="AJ547" s="524"/>
      <c r="AK547" s="524"/>
      <c r="AL547" s="524"/>
      <c r="AM547" s="525"/>
      <c r="AN547" s="148"/>
    </row>
    <row r="548" spans="2:43" x14ac:dyDescent="0.45">
      <c r="B548" s="526" t="s">
        <v>1103</v>
      </c>
      <c r="C548" s="527"/>
      <c r="D548" s="527"/>
      <c r="E548" s="527"/>
      <c r="F548" s="527"/>
      <c r="G548" s="527"/>
      <c r="H548" s="527"/>
      <c r="I548" s="527"/>
      <c r="J548" s="527"/>
      <c r="K548" s="527"/>
      <c r="L548" s="527"/>
      <c r="M548" s="527"/>
      <c r="N548" s="527"/>
      <c r="O548" s="527"/>
      <c r="P548" s="527"/>
      <c r="Q548" s="527"/>
      <c r="R548" s="527"/>
      <c r="S548" s="528"/>
      <c r="T548" s="535" t="s">
        <v>1104</v>
      </c>
      <c r="U548" s="536"/>
      <c r="V548" s="536"/>
      <c r="W548" s="536"/>
      <c r="X548" s="536"/>
      <c r="Y548" s="536"/>
      <c r="Z548" s="536"/>
      <c r="AA548" s="536"/>
      <c r="AB548" s="536"/>
      <c r="AC548" s="536"/>
      <c r="AD548" s="536"/>
      <c r="AE548" s="536"/>
      <c r="AF548" s="537"/>
      <c r="AG548" s="538" t="s">
        <v>1105</v>
      </c>
      <c r="AH548" s="539"/>
      <c r="AI548" s="539"/>
      <c r="AJ548" s="539"/>
      <c r="AK548" s="539"/>
      <c r="AL548" s="539"/>
      <c r="AM548" s="540"/>
      <c r="AN548" s="148"/>
    </row>
    <row r="549" spans="2:43" x14ac:dyDescent="0.45">
      <c r="B549" s="529"/>
      <c r="C549" s="530"/>
      <c r="D549" s="530"/>
      <c r="E549" s="530"/>
      <c r="F549" s="530"/>
      <c r="G549" s="530"/>
      <c r="H549" s="530"/>
      <c r="I549" s="530"/>
      <c r="J549" s="530"/>
      <c r="K549" s="530"/>
      <c r="L549" s="530"/>
      <c r="M549" s="530"/>
      <c r="N549" s="530"/>
      <c r="O549" s="530"/>
      <c r="P549" s="530"/>
      <c r="Q549" s="530"/>
      <c r="R549" s="530"/>
      <c r="S549" s="531"/>
      <c r="T549" s="547" t="s">
        <v>1106</v>
      </c>
      <c r="U549" s="548"/>
      <c r="V549" s="548"/>
      <c r="W549" s="548"/>
      <c r="X549" s="548"/>
      <c r="Y549" s="548"/>
      <c r="Z549" s="549"/>
      <c r="AA549" s="550" t="s">
        <v>1107</v>
      </c>
      <c r="AB549" s="551"/>
      <c r="AC549" s="551"/>
      <c r="AD549" s="551"/>
      <c r="AE549" s="551"/>
      <c r="AF549" s="552"/>
      <c r="AG549" s="541"/>
      <c r="AH549" s="542"/>
      <c r="AI549" s="542"/>
      <c r="AJ549" s="542"/>
      <c r="AK549" s="542"/>
      <c r="AL549" s="542"/>
      <c r="AM549" s="543"/>
      <c r="AN549" s="148"/>
    </row>
    <row r="550" spans="2:43" x14ac:dyDescent="0.45">
      <c r="B550" s="532"/>
      <c r="C550" s="533"/>
      <c r="D550" s="533"/>
      <c r="E550" s="533"/>
      <c r="F550" s="533"/>
      <c r="G550" s="533"/>
      <c r="H550" s="533"/>
      <c r="I550" s="533"/>
      <c r="J550" s="533"/>
      <c r="K550" s="533"/>
      <c r="L550" s="533"/>
      <c r="M550" s="533"/>
      <c r="N550" s="533"/>
      <c r="O550" s="533"/>
      <c r="P550" s="533"/>
      <c r="Q550" s="533"/>
      <c r="R550" s="533"/>
      <c r="S550" s="534"/>
      <c r="T550" s="553" t="s">
        <v>500</v>
      </c>
      <c r="U550" s="554"/>
      <c r="V550" s="555"/>
      <c r="W550" s="553" t="s">
        <v>501</v>
      </c>
      <c r="X550" s="554"/>
      <c r="Y550" s="554"/>
      <c r="Z550" s="555"/>
      <c r="AA550" s="553" t="s">
        <v>500</v>
      </c>
      <c r="AB550" s="554"/>
      <c r="AC550" s="556"/>
      <c r="AD550" s="553" t="s">
        <v>501</v>
      </c>
      <c r="AE550" s="554"/>
      <c r="AF550" s="555"/>
      <c r="AG550" s="544"/>
      <c r="AH550" s="545"/>
      <c r="AI550" s="545"/>
      <c r="AJ550" s="545"/>
      <c r="AK550" s="545"/>
      <c r="AL550" s="545"/>
      <c r="AM550" s="546"/>
      <c r="AN550" s="148"/>
    </row>
    <row r="551" spans="2:43" x14ac:dyDescent="0.45">
      <c r="B551" s="520" t="s">
        <v>1108</v>
      </c>
      <c r="C551" s="521"/>
      <c r="D551" s="521"/>
      <c r="E551" s="521"/>
      <c r="F551" s="521"/>
      <c r="G551" s="521"/>
      <c r="H551" s="521"/>
      <c r="I551" s="521"/>
      <c r="J551" s="521"/>
      <c r="K551" s="521"/>
      <c r="L551" s="521"/>
      <c r="M551" s="521"/>
      <c r="N551" s="521"/>
      <c r="O551" s="521"/>
      <c r="P551" s="521"/>
      <c r="Q551" s="521"/>
      <c r="R551" s="521"/>
      <c r="S551" s="521"/>
      <c r="T551" s="521"/>
      <c r="U551" s="521"/>
      <c r="V551" s="521"/>
      <c r="W551" s="521"/>
      <c r="X551" s="521"/>
      <c r="Y551" s="521"/>
      <c r="Z551" s="521"/>
      <c r="AA551" s="521"/>
      <c r="AB551" s="521"/>
      <c r="AC551" s="521"/>
      <c r="AD551" s="521"/>
      <c r="AE551" s="521"/>
      <c r="AF551" s="521"/>
      <c r="AG551" s="521"/>
      <c r="AH551" s="521"/>
      <c r="AI551" s="521"/>
      <c r="AJ551" s="521"/>
      <c r="AK551" s="521"/>
      <c r="AL551" s="521"/>
      <c r="AM551" s="522"/>
      <c r="AN551" s="148"/>
    </row>
    <row r="552" spans="2:43" x14ac:dyDescent="0.45">
      <c r="B552" s="208">
        <v>1</v>
      </c>
      <c r="C552" s="304" t="s">
        <v>1109</v>
      </c>
      <c r="D552" s="305"/>
      <c r="E552" s="305"/>
      <c r="F552" s="305"/>
      <c r="G552" s="305"/>
      <c r="H552" s="305"/>
      <c r="I552" s="305"/>
      <c r="J552" s="305"/>
      <c r="K552" s="305"/>
      <c r="L552" s="305"/>
      <c r="M552" s="305"/>
      <c r="N552" s="305"/>
      <c r="O552" s="305"/>
      <c r="P552" s="305"/>
      <c r="Q552" s="305"/>
      <c r="R552" s="306"/>
      <c r="S552" s="182">
        <v>1592</v>
      </c>
      <c r="T552" s="514"/>
      <c r="U552" s="515"/>
      <c r="V552" s="516"/>
      <c r="W552" s="182">
        <v>1024</v>
      </c>
      <c r="X552" s="517"/>
      <c r="Y552" s="518"/>
      <c r="Z552" s="518"/>
      <c r="AA552" s="182">
        <v>1593</v>
      </c>
      <c r="AB552" s="517"/>
      <c r="AC552" s="518"/>
      <c r="AD552" s="182">
        <v>1025</v>
      </c>
      <c r="AE552" s="517"/>
      <c r="AF552" s="519"/>
      <c r="AG552" s="182">
        <v>104</v>
      </c>
      <c r="AH552" s="504"/>
      <c r="AI552" s="505"/>
      <c r="AJ552" s="505"/>
      <c r="AK552" s="505"/>
      <c r="AL552" s="506"/>
      <c r="AM552" s="169" t="s">
        <v>670</v>
      </c>
      <c r="AN552" s="148"/>
    </row>
    <row r="553" spans="2:43" x14ac:dyDescent="0.45">
      <c r="B553" s="208">
        <v>2</v>
      </c>
      <c r="C553" s="369" t="s">
        <v>1110</v>
      </c>
      <c r="D553" s="370"/>
      <c r="E553" s="370"/>
      <c r="F553" s="370"/>
      <c r="G553" s="370"/>
      <c r="H553" s="370"/>
      <c r="I553" s="370"/>
      <c r="J553" s="370"/>
      <c r="K553" s="370"/>
      <c r="L553" s="370"/>
      <c r="M553" s="370"/>
      <c r="N553" s="370"/>
      <c r="O553" s="370"/>
      <c r="P553" s="370"/>
      <c r="Q553" s="370"/>
      <c r="R553" s="371"/>
      <c r="S553" s="168">
        <v>1594</v>
      </c>
      <c r="T553" s="514"/>
      <c r="U553" s="515"/>
      <c r="V553" s="516"/>
      <c r="W553" s="168">
        <v>1026</v>
      </c>
      <c r="X553" s="517"/>
      <c r="Y553" s="518"/>
      <c r="Z553" s="518"/>
      <c r="AA553" s="168">
        <v>1595</v>
      </c>
      <c r="AB553" s="517"/>
      <c r="AC553" s="518"/>
      <c r="AD553" s="168">
        <v>1027</v>
      </c>
      <c r="AE553" s="517"/>
      <c r="AF553" s="519"/>
      <c r="AG553" s="168">
        <v>105</v>
      </c>
      <c r="AH553" s="504"/>
      <c r="AI553" s="505"/>
      <c r="AJ553" s="505"/>
      <c r="AK553" s="505"/>
      <c r="AL553" s="506"/>
      <c r="AM553" s="169" t="s">
        <v>670</v>
      </c>
      <c r="AN553" s="148"/>
    </row>
    <row r="554" spans="2:43" x14ac:dyDescent="0.45">
      <c r="B554" s="209">
        <v>3</v>
      </c>
      <c r="C554" s="369" t="s">
        <v>1111</v>
      </c>
      <c r="D554" s="370"/>
      <c r="E554" s="370"/>
      <c r="F554" s="370"/>
      <c r="G554" s="370"/>
      <c r="H554" s="370"/>
      <c r="I554" s="37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395"/>
      <c r="AE554" s="281"/>
      <c r="AF554" s="282"/>
      <c r="AG554" s="168">
        <v>106</v>
      </c>
      <c r="AH554" s="504"/>
      <c r="AI554" s="505"/>
      <c r="AJ554" s="505"/>
      <c r="AK554" s="505"/>
      <c r="AL554" s="506"/>
      <c r="AM554" s="169" t="s">
        <v>670</v>
      </c>
      <c r="AN554" s="148"/>
    </row>
    <row r="555" spans="2:43" x14ac:dyDescent="0.45">
      <c r="B555" s="387">
        <v>4</v>
      </c>
      <c r="C555" s="369" t="s">
        <v>1112</v>
      </c>
      <c r="D555" s="370"/>
      <c r="E555" s="370"/>
      <c r="F555" s="370"/>
      <c r="G555" s="370"/>
      <c r="H555" s="370"/>
      <c r="I555" s="37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1"/>
      <c r="AD555" s="168">
        <v>603</v>
      </c>
      <c r="AE555" s="512"/>
      <c r="AF555" s="513"/>
      <c r="AG555" s="180">
        <v>108</v>
      </c>
      <c r="AH555" s="504"/>
      <c r="AI555" s="505"/>
      <c r="AJ555" s="505"/>
      <c r="AK555" s="505"/>
      <c r="AL555" s="506"/>
      <c r="AM555" s="489" t="s">
        <v>670</v>
      </c>
      <c r="AN555" s="148"/>
    </row>
    <row r="556" spans="2:43" ht="15" customHeight="1" x14ac:dyDescent="0.45">
      <c r="B556" s="387"/>
      <c r="C556" s="369" t="s">
        <v>1113</v>
      </c>
      <c r="D556" s="370"/>
      <c r="E556" s="370"/>
      <c r="F556" s="370"/>
      <c r="G556" s="370"/>
      <c r="H556" s="370"/>
      <c r="I556" s="37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1"/>
      <c r="AD556" s="186">
        <v>1920</v>
      </c>
      <c r="AE556" s="511"/>
      <c r="AF556" s="497"/>
      <c r="AG556" s="174">
        <v>1921</v>
      </c>
      <c r="AH556" s="504"/>
      <c r="AI556" s="505"/>
      <c r="AJ556" s="505"/>
      <c r="AK556" s="505"/>
      <c r="AL556" s="506"/>
      <c r="AM556" s="490"/>
      <c r="AN556" s="148"/>
    </row>
    <row r="557" spans="2:43" ht="15" customHeight="1" x14ac:dyDescent="0.45">
      <c r="B557" s="388"/>
      <c r="C557" s="369" t="s">
        <v>1114</v>
      </c>
      <c r="D557" s="370"/>
      <c r="E557" s="370"/>
      <c r="F557" s="370"/>
      <c r="G557" s="370"/>
      <c r="H557" s="370"/>
      <c r="I557" s="37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1"/>
      <c r="AD557" s="186">
        <v>1922</v>
      </c>
      <c r="AE557" s="511"/>
      <c r="AF557" s="497"/>
      <c r="AG557" s="174">
        <v>1923</v>
      </c>
      <c r="AH557" s="504"/>
      <c r="AI557" s="505"/>
      <c r="AJ557" s="505"/>
      <c r="AK557" s="505"/>
      <c r="AL557" s="506"/>
      <c r="AM557" s="491"/>
      <c r="AN557" s="148"/>
    </row>
    <row r="558" spans="2:43" ht="21" customHeight="1" x14ac:dyDescent="0.45">
      <c r="B558" s="508">
        <v>5</v>
      </c>
      <c r="C558" s="369" t="s">
        <v>1115</v>
      </c>
      <c r="D558" s="370"/>
      <c r="E558" s="370"/>
      <c r="F558" s="370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1"/>
      <c r="T558" s="210">
        <v>1721</v>
      </c>
      <c r="U558" s="492"/>
      <c r="V558" s="493"/>
      <c r="W558" s="210">
        <v>1722</v>
      </c>
      <c r="X558" s="492"/>
      <c r="Y558" s="494"/>
      <c r="Z558" s="493"/>
      <c r="AA558" s="210">
        <v>1596</v>
      </c>
      <c r="AB558" s="492"/>
      <c r="AC558" s="493"/>
      <c r="AD558" s="168">
        <v>954</v>
      </c>
      <c r="AE558" s="494"/>
      <c r="AF558" s="493"/>
      <c r="AG558" s="164">
        <v>955</v>
      </c>
      <c r="AH558" s="504"/>
      <c r="AI558" s="505"/>
      <c r="AJ558" s="505"/>
      <c r="AK558" s="505"/>
      <c r="AL558" s="506"/>
      <c r="AM558" s="489" t="s">
        <v>670</v>
      </c>
      <c r="AN558" s="507"/>
      <c r="AO558" s="507"/>
      <c r="AP558" s="507"/>
      <c r="AQ558" s="507"/>
    </row>
    <row r="559" spans="2:43" ht="23.25" customHeight="1" x14ac:dyDescent="0.45">
      <c r="B559" s="509"/>
      <c r="C559" s="369" t="s">
        <v>1116</v>
      </c>
      <c r="D559" s="370"/>
      <c r="E559" s="370"/>
      <c r="F559" s="370"/>
      <c r="G559" s="370"/>
      <c r="H559" s="370"/>
      <c r="I559" s="37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1"/>
      <c r="AA559" s="210">
        <v>1917</v>
      </c>
      <c r="AB559" s="484"/>
      <c r="AC559" s="485"/>
      <c r="AD559" s="168">
        <v>1848</v>
      </c>
      <c r="AE559" s="503"/>
      <c r="AF559" s="485"/>
      <c r="AG559" s="168">
        <v>1849</v>
      </c>
      <c r="AH559" s="504"/>
      <c r="AI559" s="505"/>
      <c r="AJ559" s="505"/>
      <c r="AK559" s="505"/>
      <c r="AL559" s="506"/>
      <c r="AM559" s="490"/>
      <c r="AN559" s="148"/>
    </row>
    <row r="560" spans="2:43" x14ac:dyDescent="0.45">
      <c r="B560" s="509"/>
      <c r="C560" s="369" t="s">
        <v>1117</v>
      </c>
      <c r="D560" s="370"/>
      <c r="E560" s="370"/>
      <c r="F560" s="370"/>
      <c r="G560" s="370"/>
      <c r="H560" s="370"/>
      <c r="I560" s="37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1"/>
      <c r="AA560" s="210">
        <v>1850</v>
      </c>
      <c r="AB560" s="486"/>
      <c r="AC560" s="487"/>
      <c r="AD560" s="180">
        <v>1851</v>
      </c>
      <c r="AE560" s="488"/>
      <c r="AF560" s="487"/>
      <c r="AG560" s="164">
        <v>1852</v>
      </c>
      <c r="AH560" s="504"/>
      <c r="AI560" s="505"/>
      <c r="AJ560" s="505"/>
      <c r="AK560" s="505"/>
      <c r="AL560" s="506"/>
      <c r="AM560" s="490"/>
      <c r="AN560" s="148"/>
    </row>
    <row r="561" spans="2:40" ht="24.75" customHeight="1" x14ac:dyDescent="0.45">
      <c r="B561" s="509"/>
      <c r="C561" s="280" t="s">
        <v>1118</v>
      </c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2"/>
      <c r="T561" s="210">
        <v>1853</v>
      </c>
      <c r="U561" s="488"/>
      <c r="V561" s="487"/>
      <c r="W561" s="210">
        <v>1854</v>
      </c>
      <c r="X561" s="488"/>
      <c r="Y561" s="488"/>
      <c r="Z561" s="487"/>
      <c r="AA561" s="210">
        <v>1855</v>
      </c>
      <c r="AB561" s="484"/>
      <c r="AC561" s="485"/>
      <c r="AD561" s="164">
        <v>1856</v>
      </c>
      <c r="AE561" s="503"/>
      <c r="AF561" s="485"/>
      <c r="AG561" s="153">
        <v>1857</v>
      </c>
      <c r="AH561" s="504"/>
      <c r="AI561" s="505"/>
      <c r="AJ561" s="505"/>
      <c r="AK561" s="505"/>
      <c r="AL561" s="506"/>
      <c r="AM561" s="490"/>
      <c r="AN561" s="148"/>
    </row>
    <row r="562" spans="2:40" ht="19.5" customHeight="1" x14ac:dyDescent="0.45">
      <c r="B562" s="509"/>
      <c r="C562" s="369" t="s">
        <v>1119</v>
      </c>
      <c r="D562" s="370"/>
      <c r="E562" s="370"/>
      <c r="F562" s="370"/>
      <c r="G562" s="370"/>
      <c r="H562" s="370"/>
      <c r="I562" s="37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1"/>
      <c r="T562" s="211">
        <v>1858</v>
      </c>
      <c r="U562" s="503"/>
      <c r="V562" s="485"/>
      <c r="W562" s="211">
        <v>1859</v>
      </c>
      <c r="X562" s="503"/>
      <c r="Y562" s="503"/>
      <c r="Z562" s="485"/>
      <c r="AA562" s="211">
        <v>1860</v>
      </c>
      <c r="AB562" s="503"/>
      <c r="AC562" s="485"/>
      <c r="AD562" s="168">
        <v>1861</v>
      </c>
      <c r="AE562" s="488"/>
      <c r="AF562" s="487"/>
      <c r="AG562" s="153">
        <v>1862</v>
      </c>
      <c r="AH562" s="381"/>
      <c r="AI562" s="381"/>
      <c r="AJ562" s="381"/>
      <c r="AK562" s="381"/>
      <c r="AL562" s="381"/>
      <c r="AM562" s="490"/>
      <c r="AN562" s="148"/>
    </row>
    <row r="563" spans="2:40" ht="15" customHeight="1" x14ac:dyDescent="0.45">
      <c r="B563" s="509"/>
      <c r="C563" s="369" t="s">
        <v>1120</v>
      </c>
      <c r="D563" s="370"/>
      <c r="E563" s="370"/>
      <c r="F563" s="370"/>
      <c r="G563" s="370"/>
      <c r="H563" s="370"/>
      <c r="I563" s="37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1"/>
      <c r="AD563" s="168">
        <v>1872</v>
      </c>
      <c r="AE563" s="503"/>
      <c r="AF563" s="485"/>
      <c r="AG563" s="153">
        <v>1873</v>
      </c>
      <c r="AH563" s="381"/>
      <c r="AI563" s="381"/>
      <c r="AJ563" s="381"/>
      <c r="AK563" s="381"/>
      <c r="AL563" s="381"/>
      <c r="AM563" s="490"/>
      <c r="AN563" s="148"/>
    </row>
    <row r="564" spans="2:40" x14ac:dyDescent="0.45">
      <c r="B564" s="510"/>
      <c r="C564" s="369" t="s">
        <v>1121</v>
      </c>
      <c r="D564" s="370"/>
      <c r="E564" s="370"/>
      <c r="F564" s="370"/>
      <c r="G564" s="370"/>
      <c r="H564" s="370"/>
      <c r="I564" s="37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1"/>
      <c r="AA564" s="211">
        <v>1863</v>
      </c>
      <c r="AB564" s="484"/>
      <c r="AC564" s="485"/>
      <c r="AD564" s="168">
        <v>1864</v>
      </c>
      <c r="AE564" s="488"/>
      <c r="AF564" s="487"/>
      <c r="AG564" s="213">
        <v>1865</v>
      </c>
      <c r="AH564" s="336"/>
      <c r="AI564" s="336"/>
      <c r="AJ564" s="336"/>
      <c r="AK564" s="336"/>
      <c r="AL564" s="336"/>
      <c r="AM564" s="491"/>
      <c r="AN564" s="148"/>
    </row>
    <row r="565" spans="2:40" ht="21" customHeight="1" x14ac:dyDescent="0.45">
      <c r="B565" s="209">
        <v>6</v>
      </c>
      <c r="C565" s="280" t="s">
        <v>1122</v>
      </c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11">
        <v>1597</v>
      </c>
      <c r="U565" s="498"/>
      <c r="V565" s="499"/>
      <c r="W565" s="211">
        <v>1598</v>
      </c>
      <c r="X565" s="498"/>
      <c r="Y565" s="499"/>
      <c r="Z565" s="499"/>
      <c r="AA565" s="211">
        <v>1599</v>
      </c>
      <c r="AB565" s="500"/>
      <c r="AC565" s="501"/>
      <c r="AD565" s="168">
        <v>1631</v>
      </c>
      <c r="AE565" s="502"/>
      <c r="AF565" s="501"/>
      <c r="AG565" s="168">
        <v>1632</v>
      </c>
      <c r="AH565" s="437"/>
      <c r="AI565" s="438"/>
      <c r="AJ565" s="438"/>
      <c r="AK565" s="438"/>
      <c r="AL565" s="438"/>
      <c r="AM565" s="169" t="s">
        <v>670</v>
      </c>
      <c r="AN565" s="148"/>
    </row>
    <row r="566" spans="2:40" x14ac:dyDescent="0.45">
      <c r="B566" s="209">
        <v>7</v>
      </c>
      <c r="C566" s="369" t="s">
        <v>1123</v>
      </c>
      <c r="D566" s="370"/>
      <c r="E566" s="370"/>
      <c r="F566" s="370"/>
      <c r="G566" s="370"/>
      <c r="H566" s="370"/>
      <c r="I566" s="37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1"/>
      <c r="AG566" s="168">
        <v>110</v>
      </c>
      <c r="AH566" s="414"/>
      <c r="AI566" s="414"/>
      <c r="AJ566" s="414"/>
      <c r="AK566" s="414"/>
      <c r="AL566" s="414"/>
      <c r="AM566" s="169" t="s">
        <v>670</v>
      </c>
      <c r="AN566" s="148"/>
    </row>
    <row r="567" spans="2:40" ht="22.5" customHeight="1" x14ac:dyDescent="0.45">
      <c r="B567" s="386">
        <v>8</v>
      </c>
      <c r="C567" s="280" t="s">
        <v>1124</v>
      </c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2"/>
      <c r="AD567" s="211">
        <v>605</v>
      </c>
      <c r="AE567" s="496"/>
      <c r="AF567" s="497"/>
      <c r="AG567" s="168">
        <v>155</v>
      </c>
      <c r="AH567" s="414"/>
      <c r="AI567" s="414"/>
      <c r="AJ567" s="414"/>
      <c r="AK567" s="414"/>
      <c r="AL567" s="467"/>
      <c r="AM567" s="489" t="s">
        <v>670</v>
      </c>
      <c r="AN567" s="148"/>
    </row>
    <row r="568" spans="2:40" ht="15" customHeight="1" x14ac:dyDescent="0.45">
      <c r="B568" s="387"/>
      <c r="C568" s="280" t="s">
        <v>1125</v>
      </c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2"/>
      <c r="AD568" s="211">
        <v>1866</v>
      </c>
      <c r="AE568" s="484"/>
      <c r="AF568" s="485"/>
      <c r="AG568" s="168">
        <v>1867</v>
      </c>
      <c r="AH568" s="380"/>
      <c r="AI568" s="381"/>
      <c r="AJ568" s="381"/>
      <c r="AK568" s="381"/>
      <c r="AL568" s="382"/>
      <c r="AM568" s="490"/>
    </row>
    <row r="569" spans="2:40" ht="21.75" customHeight="1" x14ac:dyDescent="0.45">
      <c r="B569" s="387"/>
      <c r="C569" s="369" t="s">
        <v>1126</v>
      </c>
      <c r="D569" s="370"/>
      <c r="E569" s="370"/>
      <c r="F569" s="370"/>
      <c r="G569" s="370"/>
      <c r="H569" s="370"/>
      <c r="I569" s="37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1"/>
      <c r="AG569" s="168">
        <v>1869</v>
      </c>
      <c r="AH569" s="335"/>
      <c r="AI569" s="336"/>
      <c r="AJ569" s="336"/>
      <c r="AK569" s="336"/>
      <c r="AL569" s="337"/>
      <c r="AM569" s="490"/>
      <c r="AN569" s="218"/>
    </row>
    <row r="570" spans="2:40" ht="15" customHeight="1" x14ac:dyDescent="0.45">
      <c r="B570" s="388"/>
      <c r="C570" s="369" t="s">
        <v>1127</v>
      </c>
      <c r="D570" s="370"/>
      <c r="E570" s="370"/>
      <c r="F570" s="370"/>
      <c r="G570" s="370"/>
      <c r="H570" s="370"/>
      <c r="I570" s="37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1"/>
      <c r="AG570" s="213">
        <v>1871</v>
      </c>
      <c r="AH570" s="495"/>
      <c r="AI570" s="336"/>
      <c r="AJ570" s="336"/>
      <c r="AK570" s="336"/>
      <c r="AL570" s="337"/>
      <c r="AM570" s="491"/>
    </row>
    <row r="571" spans="2:40" x14ac:dyDescent="0.45">
      <c r="B571" s="386">
        <v>9</v>
      </c>
      <c r="C571" s="369" t="s">
        <v>1128</v>
      </c>
      <c r="D571" s="370"/>
      <c r="E571" s="370"/>
      <c r="F571" s="370"/>
      <c r="G571" s="370"/>
      <c r="H571" s="370"/>
      <c r="I571" s="37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1"/>
      <c r="T571" s="168">
        <v>1633</v>
      </c>
      <c r="U571" s="492"/>
      <c r="V571" s="493"/>
      <c r="W571" s="168">
        <v>1105</v>
      </c>
      <c r="X571" s="492"/>
      <c r="Y571" s="494"/>
      <c r="Z571" s="493"/>
      <c r="AA571" s="168">
        <v>1634</v>
      </c>
      <c r="AB571" s="492"/>
      <c r="AC571" s="493"/>
      <c r="AD571" s="168">
        <v>606</v>
      </c>
      <c r="AE571" s="492"/>
      <c r="AF571" s="493"/>
      <c r="AG571" s="168">
        <v>152</v>
      </c>
      <c r="AH571" s="414"/>
      <c r="AI571" s="414"/>
      <c r="AJ571" s="414"/>
      <c r="AK571" s="414"/>
      <c r="AL571" s="467"/>
      <c r="AM571" s="489" t="s">
        <v>670</v>
      </c>
    </row>
    <row r="572" spans="2:40" ht="23.25" customHeight="1" x14ac:dyDescent="0.45">
      <c r="B572" s="387"/>
      <c r="C572" s="369" t="s">
        <v>1129</v>
      </c>
      <c r="D572" s="370"/>
      <c r="E572" s="370"/>
      <c r="F572" s="370"/>
      <c r="G572" s="370"/>
      <c r="H572" s="370"/>
      <c r="I572" s="37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1"/>
      <c r="T572" s="180">
        <v>1874</v>
      </c>
      <c r="U572" s="486"/>
      <c r="V572" s="487"/>
      <c r="W572" s="168">
        <v>1875</v>
      </c>
      <c r="X572" s="486"/>
      <c r="Y572" s="488"/>
      <c r="Z572" s="487"/>
      <c r="AA572" s="168">
        <v>1876</v>
      </c>
      <c r="AB572" s="486"/>
      <c r="AC572" s="487"/>
      <c r="AD572" s="168">
        <v>1877</v>
      </c>
      <c r="AE572" s="484"/>
      <c r="AF572" s="485"/>
      <c r="AG572" s="180">
        <v>1878</v>
      </c>
      <c r="AH572" s="216"/>
      <c r="AI572" s="214"/>
      <c r="AJ572" s="214"/>
      <c r="AK572" s="214"/>
      <c r="AL572" s="217"/>
      <c r="AM572" s="490"/>
    </row>
    <row r="573" spans="2:40" ht="15" customHeight="1" x14ac:dyDescent="0.45">
      <c r="B573" s="387"/>
      <c r="C573" s="369" t="s">
        <v>1130</v>
      </c>
      <c r="D573" s="370"/>
      <c r="E573" s="370"/>
      <c r="F573" s="370"/>
      <c r="G573" s="370"/>
      <c r="H573" s="370"/>
      <c r="I573" s="37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1"/>
      <c r="T573" s="168">
        <v>1879</v>
      </c>
      <c r="U573" s="486"/>
      <c r="V573" s="487"/>
      <c r="W573" s="168">
        <v>1880</v>
      </c>
      <c r="X573" s="486"/>
      <c r="Y573" s="488"/>
      <c r="Z573" s="487"/>
      <c r="AA573" s="168">
        <v>1881</v>
      </c>
      <c r="AB573" s="486"/>
      <c r="AC573" s="487"/>
      <c r="AD573" s="168">
        <v>1882</v>
      </c>
      <c r="AE573" s="486"/>
      <c r="AF573" s="487"/>
      <c r="AG573" s="168">
        <v>1883</v>
      </c>
      <c r="AH573" s="216"/>
      <c r="AI573" s="214"/>
      <c r="AJ573" s="214"/>
      <c r="AK573" s="214"/>
      <c r="AL573" s="217"/>
      <c r="AM573" s="490"/>
    </row>
    <row r="574" spans="2:40" ht="15" customHeight="1" x14ac:dyDescent="0.45">
      <c r="B574" s="387"/>
      <c r="C574" s="369" t="s">
        <v>1131</v>
      </c>
      <c r="D574" s="370"/>
      <c r="E574" s="370"/>
      <c r="F574" s="370"/>
      <c r="G574" s="370"/>
      <c r="H574" s="370"/>
      <c r="I574" s="37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1"/>
      <c r="AG574" s="168">
        <v>1884</v>
      </c>
      <c r="AH574" s="216"/>
      <c r="AI574" s="214"/>
      <c r="AJ574" s="214"/>
      <c r="AK574" s="214"/>
      <c r="AL574" s="217"/>
      <c r="AM574" s="490"/>
    </row>
    <row r="575" spans="2:40" x14ac:dyDescent="0.45">
      <c r="B575" s="388"/>
      <c r="C575" s="369" t="s">
        <v>1132</v>
      </c>
      <c r="D575" s="370"/>
      <c r="E575" s="370"/>
      <c r="F575" s="370"/>
      <c r="G575" s="370"/>
      <c r="H575" s="370"/>
      <c r="I575" s="37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168">
        <v>1885</v>
      </c>
      <c r="U575" s="486"/>
      <c r="V575" s="487"/>
      <c r="W575" s="168">
        <v>1886</v>
      </c>
      <c r="X575" s="486"/>
      <c r="Y575" s="488"/>
      <c r="Z575" s="487"/>
      <c r="AA575" s="168">
        <v>1887</v>
      </c>
      <c r="AB575" s="486"/>
      <c r="AC575" s="487"/>
      <c r="AD575" s="168">
        <v>1888</v>
      </c>
      <c r="AE575" s="486"/>
      <c r="AF575" s="487"/>
      <c r="AG575" s="168">
        <v>1889</v>
      </c>
      <c r="AH575" s="215"/>
      <c r="AI575" s="212"/>
      <c r="AJ575" s="212"/>
      <c r="AK575" s="212"/>
      <c r="AL575" s="212"/>
      <c r="AM575" s="491"/>
    </row>
    <row r="576" spans="2:40" ht="15" customHeight="1" x14ac:dyDescent="0.45">
      <c r="B576" s="209">
        <v>10</v>
      </c>
      <c r="C576" s="369" t="s">
        <v>1133</v>
      </c>
      <c r="D576" s="370"/>
      <c r="E576" s="370"/>
      <c r="F576" s="370"/>
      <c r="G576" s="370"/>
      <c r="H576" s="370"/>
      <c r="I576" s="37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281"/>
      <c r="U576" s="281"/>
      <c r="V576" s="281"/>
      <c r="W576" s="281"/>
      <c r="X576" s="281"/>
      <c r="Y576" s="281"/>
      <c r="Z576" s="282"/>
      <c r="AA576" s="168">
        <v>1635</v>
      </c>
      <c r="AB576" s="486"/>
      <c r="AC576" s="487"/>
      <c r="AD576" s="168">
        <v>1031</v>
      </c>
      <c r="AE576" s="486"/>
      <c r="AF576" s="487"/>
      <c r="AG576" s="168">
        <v>1032</v>
      </c>
      <c r="AH576" s="437"/>
      <c r="AI576" s="438"/>
      <c r="AJ576" s="438"/>
      <c r="AK576" s="438"/>
      <c r="AL576" s="438"/>
      <c r="AM576" s="169" t="s">
        <v>670</v>
      </c>
    </row>
    <row r="577" spans="2:39" ht="15.75" customHeight="1" x14ac:dyDescent="0.45">
      <c r="B577" s="209">
        <v>11</v>
      </c>
      <c r="C577" s="369" t="s">
        <v>1134</v>
      </c>
      <c r="D577" s="370"/>
      <c r="E577" s="370"/>
      <c r="F577" s="370"/>
      <c r="G577" s="370"/>
      <c r="H577" s="370"/>
      <c r="I577" s="37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281"/>
      <c r="AB577" s="281"/>
      <c r="AC577" s="282"/>
      <c r="AD577" s="168">
        <v>1890</v>
      </c>
      <c r="AE577" s="484"/>
      <c r="AF577" s="485"/>
      <c r="AG577" s="180">
        <v>1891</v>
      </c>
      <c r="AH577" s="335"/>
      <c r="AI577" s="336"/>
      <c r="AJ577" s="336"/>
      <c r="AK577" s="336"/>
      <c r="AL577" s="336"/>
      <c r="AM577" s="169" t="s">
        <v>670</v>
      </c>
    </row>
    <row r="578" spans="2:39" ht="15" customHeight="1" x14ac:dyDescent="0.45">
      <c r="B578" s="209">
        <v>12</v>
      </c>
      <c r="C578" s="369" t="s">
        <v>1135</v>
      </c>
      <c r="D578" s="370"/>
      <c r="E578" s="370"/>
      <c r="F578" s="370"/>
      <c r="G578" s="370"/>
      <c r="H578" s="370"/>
      <c r="I578" s="37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1"/>
      <c r="AD578" s="168">
        <v>1914</v>
      </c>
      <c r="AE578" s="486"/>
      <c r="AF578" s="487"/>
      <c r="AG578" s="168">
        <v>1104</v>
      </c>
      <c r="AH578" s="335"/>
      <c r="AI578" s="336"/>
      <c r="AJ578" s="336"/>
      <c r="AK578" s="336"/>
      <c r="AL578" s="336"/>
      <c r="AM578" s="169" t="s">
        <v>670</v>
      </c>
    </row>
    <row r="579" spans="2:39" ht="19.5" customHeight="1" x14ac:dyDescent="0.45">
      <c r="B579" s="209">
        <f>+B578+1</f>
        <v>13</v>
      </c>
      <c r="C579" s="369" t="s">
        <v>1136</v>
      </c>
      <c r="D579" s="370"/>
      <c r="E579" s="370"/>
      <c r="F579" s="370"/>
      <c r="G579" s="370"/>
      <c r="H579" s="370"/>
      <c r="I579" s="370"/>
      <c r="J579" s="370"/>
      <c r="K579" s="370"/>
      <c r="L579" s="370"/>
      <c r="M579" s="371"/>
      <c r="N579" s="168">
        <v>1098</v>
      </c>
      <c r="O579" s="469"/>
      <c r="P579" s="470"/>
      <c r="Q579" s="470"/>
      <c r="R579" s="470"/>
      <c r="S579" s="471"/>
      <c r="T579" s="472" t="s">
        <v>276</v>
      </c>
      <c r="U579" s="473"/>
      <c r="V579" s="473"/>
      <c r="W579" s="473"/>
      <c r="X579" s="473"/>
      <c r="Y579" s="473"/>
      <c r="Z579" s="474"/>
      <c r="AA579" s="168">
        <v>1030</v>
      </c>
      <c r="AB579" s="335"/>
      <c r="AC579" s="336"/>
      <c r="AD579" s="336"/>
      <c r="AE579" s="336"/>
      <c r="AF579" s="337"/>
      <c r="AG579" s="164">
        <v>161</v>
      </c>
      <c r="AH579" s="413"/>
      <c r="AI579" s="414"/>
      <c r="AJ579" s="414"/>
      <c r="AK579" s="414"/>
      <c r="AL579" s="414"/>
      <c r="AM579" s="169" t="s">
        <v>670</v>
      </c>
    </row>
    <row r="580" spans="2:39" ht="21" customHeight="1" thickBot="1" x14ac:dyDescent="0.5">
      <c r="B580" s="219">
        <f>+B579+1</f>
        <v>14</v>
      </c>
      <c r="C580" s="286" t="s">
        <v>1137</v>
      </c>
      <c r="D580" s="287"/>
      <c r="E580" s="287"/>
      <c r="F580" s="287"/>
      <c r="G580" s="287"/>
      <c r="H580" s="287"/>
      <c r="I580" s="287"/>
      <c r="J580" s="287"/>
      <c r="K580" s="287"/>
      <c r="L580" s="287"/>
      <c r="M580" s="288"/>
      <c r="N580" s="185">
        <v>159</v>
      </c>
      <c r="O580" s="475"/>
      <c r="P580" s="476"/>
      <c r="Q580" s="476"/>
      <c r="R580" s="476"/>
      <c r="S580" s="477"/>
      <c r="T580" s="478" t="s">
        <v>1138</v>
      </c>
      <c r="U580" s="479"/>
      <c r="V580" s="479"/>
      <c r="W580" s="479"/>
      <c r="X580" s="479"/>
      <c r="Y580" s="479"/>
      <c r="Z580" s="480"/>
      <c r="AA580" s="164">
        <v>748</v>
      </c>
      <c r="AB580" s="396"/>
      <c r="AC580" s="397"/>
      <c r="AD580" s="397"/>
      <c r="AE580" s="397"/>
      <c r="AF580" s="481"/>
      <c r="AG580" s="153">
        <v>749</v>
      </c>
      <c r="AH580" s="482"/>
      <c r="AI580" s="483"/>
      <c r="AJ580" s="483"/>
      <c r="AK580" s="483"/>
      <c r="AL580" s="483"/>
      <c r="AM580" s="165" t="s">
        <v>670</v>
      </c>
    </row>
    <row r="581" spans="2:39" ht="6" customHeight="1" thickTop="1" thickBot="1" x14ac:dyDescent="0.5">
      <c r="B581" s="468"/>
      <c r="C581" s="468"/>
      <c r="D581" s="468"/>
      <c r="E581" s="468"/>
      <c r="F581" s="468"/>
      <c r="G581" s="468"/>
      <c r="H581" s="468"/>
      <c r="I581" s="468"/>
      <c r="J581" s="468"/>
      <c r="K581" s="468"/>
      <c r="L581" s="468"/>
      <c r="M581" s="468"/>
      <c r="N581" s="468"/>
      <c r="O581" s="468"/>
      <c r="P581" s="468"/>
      <c r="Q581" s="468"/>
      <c r="R581" s="468"/>
      <c r="S581" s="468"/>
      <c r="T581" s="468"/>
      <c r="U581" s="468"/>
      <c r="V581" s="468"/>
      <c r="W581" s="468"/>
      <c r="X581" s="468"/>
      <c r="Y581" s="468"/>
      <c r="Z581" s="468"/>
      <c r="AA581" s="468"/>
      <c r="AB581" s="468"/>
      <c r="AC581" s="468"/>
      <c r="AD581" s="468"/>
      <c r="AE581" s="468"/>
      <c r="AF581" s="468"/>
      <c r="AG581" s="468"/>
      <c r="AH581" s="468"/>
      <c r="AI581" s="468"/>
      <c r="AJ581" s="468"/>
      <c r="AK581" s="468"/>
      <c r="AL581" s="468"/>
      <c r="AM581" s="468"/>
    </row>
    <row r="582" spans="2:39" ht="14.65" thickTop="1" x14ac:dyDescent="0.45">
      <c r="B582" s="434" t="s">
        <v>1139</v>
      </c>
      <c r="C582" s="435"/>
      <c r="D582" s="435"/>
      <c r="E582" s="435"/>
      <c r="F582" s="435"/>
      <c r="G582" s="435"/>
      <c r="H582" s="435"/>
      <c r="I582" s="435"/>
      <c r="J582" s="435"/>
      <c r="K582" s="435"/>
      <c r="L582" s="435"/>
      <c r="M582" s="435"/>
      <c r="N582" s="435"/>
      <c r="O582" s="435"/>
      <c r="P582" s="435"/>
      <c r="Q582" s="435"/>
      <c r="R582" s="435"/>
      <c r="S582" s="435"/>
      <c r="T582" s="435"/>
      <c r="U582" s="435"/>
      <c r="V582" s="435"/>
      <c r="W582" s="435"/>
      <c r="X582" s="435"/>
      <c r="Y582" s="435"/>
      <c r="Z582" s="435"/>
      <c r="AA582" s="435"/>
      <c r="AB582" s="435"/>
      <c r="AC582" s="435"/>
      <c r="AD582" s="435"/>
      <c r="AE582" s="435"/>
      <c r="AF582" s="435"/>
      <c r="AG582" s="435"/>
      <c r="AH582" s="435"/>
      <c r="AI582" s="435"/>
      <c r="AJ582" s="435"/>
      <c r="AK582" s="435"/>
      <c r="AL582" s="435"/>
      <c r="AM582" s="436"/>
    </row>
    <row r="583" spans="2:39" ht="15" customHeight="1" x14ac:dyDescent="0.45">
      <c r="B583" s="222">
        <f>+B580+1</f>
        <v>15</v>
      </c>
      <c r="C583" s="369" t="s">
        <v>1140</v>
      </c>
      <c r="D583" s="370"/>
      <c r="E583" s="370"/>
      <c r="F583" s="370"/>
      <c r="G583" s="370"/>
      <c r="H583" s="370"/>
      <c r="I583" s="37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1"/>
      <c r="AG583" s="168">
        <v>166</v>
      </c>
      <c r="AH583" s="323"/>
      <c r="AI583" s="324"/>
      <c r="AJ583" s="324"/>
      <c r="AK583" s="324"/>
      <c r="AL583" s="325"/>
      <c r="AM583" s="169" t="s">
        <v>284</v>
      </c>
    </row>
    <row r="584" spans="2:39" x14ac:dyDescent="0.45">
      <c r="B584" s="209">
        <f t="shared" ref="B584:B591" si="0">+B583+1</f>
        <v>16</v>
      </c>
      <c r="C584" s="369" t="s">
        <v>1141</v>
      </c>
      <c r="D584" s="370"/>
      <c r="E584" s="370"/>
      <c r="F584" s="370"/>
      <c r="G584" s="370"/>
      <c r="H584" s="370"/>
      <c r="I584" s="37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1"/>
      <c r="AG584" s="168">
        <v>907</v>
      </c>
      <c r="AH584" s="216"/>
      <c r="AI584" s="214"/>
      <c r="AJ584" s="214"/>
      <c r="AK584" s="214"/>
      <c r="AL584" s="217"/>
      <c r="AM584" s="169" t="s">
        <v>284</v>
      </c>
    </row>
    <row r="585" spans="2:39" ht="15" customHeight="1" x14ac:dyDescent="0.45">
      <c r="B585" s="209">
        <f t="shared" si="0"/>
        <v>17</v>
      </c>
      <c r="C585" s="369" t="s">
        <v>1142</v>
      </c>
      <c r="D585" s="370"/>
      <c r="E585" s="370"/>
      <c r="F585" s="370"/>
      <c r="G585" s="370"/>
      <c r="H585" s="370"/>
      <c r="I585" s="37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1"/>
      <c r="AG585" s="168">
        <v>169</v>
      </c>
      <c r="AH585" s="335"/>
      <c r="AI585" s="336"/>
      <c r="AJ585" s="336"/>
      <c r="AK585" s="336"/>
      <c r="AL585" s="337"/>
      <c r="AM585" s="169" t="s">
        <v>284</v>
      </c>
    </row>
    <row r="586" spans="2:39" ht="15" customHeight="1" x14ac:dyDescent="0.45">
      <c r="B586" s="209">
        <f t="shared" si="0"/>
        <v>18</v>
      </c>
      <c r="C586" s="369" t="s">
        <v>1143</v>
      </c>
      <c r="D586" s="370"/>
      <c r="E586" s="370"/>
      <c r="F586" s="370"/>
      <c r="G586" s="370"/>
      <c r="H586" s="370"/>
      <c r="I586" s="37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1"/>
      <c r="AG586" s="168">
        <v>1833</v>
      </c>
      <c r="AH586" s="437"/>
      <c r="AI586" s="438"/>
      <c r="AJ586" s="438"/>
      <c r="AK586" s="438"/>
      <c r="AL586" s="439"/>
      <c r="AM586" s="169" t="s">
        <v>284</v>
      </c>
    </row>
    <row r="587" spans="2:39" x14ac:dyDescent="0.45">
      <c r="B587" s="209">
        <f t="shared" si="0"/>
        <v>19</v>
      </c>
      <c r="C587" s="369" t="s">
        <v>1144</v>
      </c>
      <c r="D587" s="370"/>
      <c r="E587" s="370"/>
      <c r="F587" s="370"/>
      <c r="G587" s="370"/>
      <c r="H587" s="370"/>
      <c r="I587" s="37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1"/>
      <c r="AG587" s="168">
        <v>158</v>
      </c>
      <c r="AH587" s="413"/>
      <c r="AI587" s="414"/>
      <c r="AJ587" s="414"/>
      <c r="AK587" s="414"/>
      <c r="AL587" s="467"/>
      <c r="AM587" s="169" t="s">
        <v>675</v>
      </c>
    </row>
    <row r="588" spans="2:39" x14ac:dyDescent="0.45">
      <c r="B588" s="209">
        <f t="shared" si="0"/>
        <v>20</v>
      </c>
      <c r="C588" s="369" t="s">
        <v>1145</v>
      </c>
      <c r="D588" s="370"/>
      <c r="E588" s="370"/>
      <c r="F588" s="370"/>
      <c r="G588" s="370"/>
      <c r="H588" s="370"/>
      <c r="I588" s="37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1"/>
      <c r="AG588" s="168">
        <v>111</v>
      </c>
      <c r="AH588" s="335"/>
      <c r="AI588" s="336"/>
      <c r="AJ588" s="336"/>
      <c r="AK588" s="336"/>
      <c r="AL588" s="337"/>
      <c r="AM588" s="169" t="s">
        <v>284</v>
      </c>
    </row>
    <row r="589" spans="2:39" ht="21" customHeight="1" x14ac:dyDescent="0.45">
      <c r="B589" s="209">
        <f t="shared" si="0"/>
        <v>21</v>
      </c>
      <c r="C589" s="369" t="s">
        <v>1146</v>
      </c>
      <c r="D589" s="370"/>
      <c r="E589" s="370"/>
      <c r="F589" s="370"/>
      <c r="G589" s="370"/>
      <c r="H589" s="370"/>
      <c r="I589" s="370"/>
      <c r="J589" s="370"/>
      <c r="K589" s="370"/>
      <c r="L589" s="370"/>
      <c r="M589" s="370"/>
      <c r="N589" s="168">
        <v>750</v>
      </c>
      <c r="O589" s="335"/>
      <c r="P589" s="336"/>
      <c r="Q589" s="336"/>
      <c r="R589" s="336"/>
      <c r="S589" s="336"/>
      <c r="T589" s="369" t="s">
        <v>1147</v>
      </c>
      <c r="U589" s="370"/>
      <c r="V589" s="370"/>
      <c r="W589" s="370"/>
      <c r="X589" s="370"/>
      <c r="Y589" s="370"/>
      <c r="Z589" s="371"/>
      <c r="AA589" s="168">
        <v>740</v>
      </c>
      <c r="AB589" s="335"/>
      <c r="AC589" s="336"/>
      <c r="AD589" s="336"/>
      <c r="AE589" s="336"/>
      <c r="AF589" s="337"/>
      <c r="AG589" s="168">
        <v>751</v>
      </c>
      <c r="AH589" s="413"/>
      <c r="AI589" s="414"/>
      <c r="AJ589" s="414"/>
      <c r="AK589" s="414"/>
      <c r="AL589" s="467"/>
      <c r="AM589" s="169" t="s">
        <v>284</v>
      </c>
    </row>
    <row r="590" spans="2:39" ht="15" customHeight="1" x14ac:dyDescent="0.45">
      <c r="B590" s="209">
        <f t="shared" si="0"/>
        <v>22</v>
      </c>
      <c r="C590" s="369" t="s">
        <v>277</v>
      </c>
      <c r="D590" s="370"/>
      <c r="E590" s="370"/>
      <c r="F590" s="370"/>
      <c r="G590" s="370"/>
      <c r="H590" s="370"/>
      <c r="I590" s="37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1"/>
      <c r="AG590" s="168">
        <v>822</v>
      </c>
      <c r="AH590" s="437"/>
      <c r="AI590" s="438"/>
      <c r="AJ590" s="438"/>
      <c r="AK590" s="438"/>
      <c r="AL590" s="439"/>
      <c r="AM590" s="169" t="s">
        <v>284</v>
      </c>
    </row>
    <row r="591" spans="2:39" x14ac:dyDescent="0.45">
      <c r="B591" s="223">
        <f t="shared" si="0"/>
        <v>23</v>
      </c>
      <c r="C591" s="457" t="s">
        <v>1148</v>
      </c>
      <c r="D591" s="375"/>
      <c r="E591" s="375"/>
      <c r="F591" s="375"/>
      <c r="G591" s="375"/>
      <c r="H591" s="375"/>
      <c r="I591" s="375"/>
      <c r="J591" s="375"/>
      <c r="K591" s="375"/>
      <c r="L591" s="375"/>
      <c r="M591" s="375"/>
      <c r="N591" s="375"/>
      <c r="O591" s="375"/>
      <c r="P591" s="375"/>
      <c r="Q591" s="375"/>
      <c r="R591" s="375"/>
      <c r="S591" s="375"/>
      <c r="T591" s="375"/>
      <c r="U591" s="375"/>
      <c r="V591" s="375"/>
      <c r="W591" s="375"/>
      <c r="X591" s="375"/>
      <c r="Y591" s="375"/>
      <c r="Z591" s="375"/>
      <c r="AA591" s="375"/>
      <c r="AB591" s="375"/>
      <c r="AC591" s="375"/>
      <c r="AD591" s="375"/>
      <c r="AE591" s="375"/>
      <c r="AF591" s="376"/>
      <c r="AG591" s="168">
        <v>765</v>
      </c>
      <c r="AH591" s="458"/>
      <c r="AI591" s="459"/>
      <c r="AJ591" s="459"/>
      <c r="AK591" s="459"/>
      <c r="AL591" s="460"/>
      <c r="AM591" s="169" t="s">
        <v>284</v>
      </c>
    </row>
    <row r="592" spans="2:39" x14ac:dyDescent="0.45">
      <c r="B592" s="452" t="s">
        <v>1149</v>
      </c>
      <c r="C592" s="453"/>
      <c r="D592" s="453"/>
      <c r="E592" s="453"/>
      <c r="F592" s="453"/>
      <c r="G592" s="453"/>
      <c r="H592" s="453"/>
      <c r="I592" s="453"/>
      <c r="J592" s="453"/>
      <c r="K592" s="453"/>
      <c r="L592" s="453"/>
      <c r="M592" s="453"/>
      <c r="N592" s="453"/>
      <c r="O592" s="453"/>
      <c r="P592" s="453"/>
      <c r="Q592" s="453"/>
      <c r="R592" s="453"/>
      <c r="S592" s="453"/>
      <c r="T592" s="453"/>
      <c r="U592" s="453"/>
      <c r="V592" s="453"/>
      <c r="W592" s="453"/>
      <c r="X592" s="453"/>
      <c r="Y592" s="453"/>
      <c r="Z592" s="453"/>
      <c r="AA592" s="453"/>
      <c r="AB592" s="453"/>
      <c r="AC592" s="453"/>
      <c r="AD592" s="453"/>
      <c r="AE592" s="453"/>
      <c r="AF592" s="453"/>
      <c r="AG592" s="453"/>
      <c r="AH592" s="453"/>
      <c r="AI592" s="453"/>
      <c r="AJ592" s="453"/>
      <c r="AK592" s="453"/>
      <c r="AL592" s="453"/>
      <c r="AM592" s="454"/>
    </row>
    <row r="593" spans="2:39" ht="14.65" thickBot="1" x14ac:dyDescent="0.5">
      <c r="B593" s="224">
        <f>+B591+1</f>
        <v>24</v>
      </c>
      <c r="C593" s="461" t="s">
        <v>1150</v>
      </c>
      <c r="D593" s="462"/>
      <c r="E593" s="462"/>
      <c r="F593" s="462"/>
      <c r="G593" s="462"/>
      <c r="H593" s="462"/>
      <c r="I593" s="462"/>
      <c r="J593" s="462"/>
      <c r="K593" s="462"/>
      <c r="L593" s="462"/>
      <c r="M593" s="462"/>
      <c r="N593" s="462"/>
      <c r="O593" s="462"/>
      <c r="P593" s="462"/>
      <c r="Q593" s="462"/>
      <c r="R593" s="462"/>
      <c r="S593" s="462"/>
      <c r="T593" s="462"/>
      <c r="U593" s="462"/>
      <c r="V593" s="462"/>
      <c r="W593" s="462"/>
      <c r="X593" s="462"/>
      <c r="Y593" s="462"/>
      <c r="Z593" s="462"/>
      <c r="AA593" s="462"/>
      <c r="AB593" s="462"/>
      <c r="AC593" s="462"/>
      <c r="AD593" s="462"/>
      <c r="AE593" s="462"/>
      <c r="AF593" s="463"/>
      <c r="AG593" s="225">
        <v>170</v>
      </c>
      <c r="AH593" s="464"/>
      <c r="AI593" s="465"/>
      <c r="AJ593" s="465"/>
      <c r="AK593" s="465"/>
      <c r="AL593" s="466"/>
      <c r="AM593" s="226" t="s">
        <v>675</v>
      </c>
    </row>
    <row r="594" spans="2:39" ht="6" customHeight="1" thickTop="1" x14ac:dyDescent="0.45">
      <c r="B594" s="433"/>
      <c r="C594" s="433"/>
      <c r="D594" s="433"/>
      <c r="E594" s="433"/>
      <c r="F594" s="433"/>
      <c r="G594" s="433"/>
      <c r="H594" s="433"/>
      <c r="I594" s="433"/>
      <c r="J594" s="433"/>
      <c r="K594" s="433"/>
      <c r="L594" s="433"/>
      <c r="M594" s="433"/>
      <c r="N594" s="433"/>
      <c r="O594" s="433"/>
      <c r="P594" s="433"/>
      <c r="Q594" s="433"/>
      <c r="R594" s="433"/>
      <c r="S594" s="433"/>
      <c r="T594" s="433"/>
      <c r="U594" s="433"/>
      <c r="V594" s="433"/>
      <c r="W594" s="433"/>
      <c r="X594" s="433"/>
      <c r="Y594" s="433"/>
      <c r="Z594" s="433"/>
      <c r="AA594" s="433"/>
      <c r="AB594" s="433"/>
      <c r="AC594" s="433"/>
      <c r="AD594" s="433"/>
      <c r="AE594" s="433"/>
      <c r="AF594" s="433"/>
      <c r="AG594" s="433"/>
      <c r="AH594" s="433"/>
      <c r="AI594" s="433"/>
      <c r="AJ594" s="433"/>
      <c r="AK594" s="433"/>
      <c r="AL594" s="433"/>
      <c r="AM594" s="433"/>
    </row>
    <row r="595" spans="2:39" ht="15.75" customHeight="1" x14ac:dyDescent="0.45">
      <c r="B595" s="452" t="s">
        <v>1151</v>
      </c>
      <c r="C595" s="453"/>
      <c r="D595" s="453"/>
      <c r="E595" s="453"/>
      <c r="F595" s="453"/>
      <c r="G595" s="453"/>
      <c r="H595" s="453"/>
      <c r="I595" s="453"/>
      <c r="J595" s="453"/>
      <c r="K595" s="453"/>
      <c r="L595" s="453"/>
      <c r="M595" s="453"/>
      <c r="N595" s="453"/>
      <c r="O595" s="453"/>
      <c r="P595" s="453"/>
      <c r="Q595" s="453"/>
      <c r="R595" s="453"/>
      <c r="S595" s="453"/>
      <c r="T595" s="453"/>
      <c r="U595" s="453"/>
      <c r="V595" s="453"/>
      <c r="W595" s="453"/>
      <c r="X595" s="453"/>
      <c r="Y595" s="453"/>
      <c r="Z595" s="453"/>
      <c r="AA595" s="453"/>
      <c r="AB595" s="453"/>
      <c r="AC595" s="453"/>
      <c r="AD595" s="453"/>
      <c r="AE595" s="453"/>
      <c r="AF595" s="453"/>
      <c r="AG595" s="453"/>
      <c r="AH595" s="453"/>
      <c r="AI595" s="453"/>
      <c r="AJ595" s="453"/>
      <c r="AK595" s="453"/>
      <c r="AL595" s="453"/>
      <c r="AM595" s="454"/>
    </row>
    <row r="596" spans="2:39" x14ac:dyDescent="0.45">
      <c r="B596" s="222">
        <f>+B593+1</f>
        <v>25</v>
      </c>
      <c r="C596" s="304" t="s">
        <v>1152</v>
      </c>
      <c r="D596" s="305"/>
      <c r="E596" s="305"/>
      <c r="F596" s="305"/>
      <c r="G596" s="305"/>
      <c r="H596" s="305"/>
      <c r="I596" s="305"/>
      <c r="J596" s="305"/>
      <c r="K596" s="305"/>
      <c r="L596" s="305"/>
      <c r="M596" s="305"/>
      <c r="N596" s="305"/>
      <c r="O596" s="305"/>
      <c r="P596" s="305"/>
      <c r="Q596" s="305"/>
      <c r="R596" s="305"/>
      <c r="S596" s="305"/>
      <c r="T596" s="305"/>
      <c r="U596" s="305"/>
      <c r="V596" s="305"/>
      <c r="W596" s="305"/>
      <c r="X596" s="305"/>
      <c r="Y596" s="305"/>
      <c r="Z596" s="305"/>
      <c r="AA596" s="305"/>
      <c r="AB596" s="305"/>
      <c r="AC596" s="305"/>
      <c r="AD596" s="305"/>
      <c r="AE596" s="305"/>
      <c r="AF596" s="306"/>
      <c r="AG596" s="182">
        <v>157</v>
      </c>
      <c r="AH596" s="424"/>
      <c r="AI596" s="425"/>
      <c r="AJ596" s="425"/>
      <c r="AK596" s="425"/>
      <c r="AL596" s="425"/>
      <c r="AM596" s="169" t="s">
        <v>670</v>
      </c>
    </row>
    <row r="597" spans="2:39" x14ac:dyDescent="0.45">
      <c r="B597" s="209">
        <f>+B596+1</f>
        <v>26</v>
      </c>
      <c r="C597" s="369" t="s">
        <v>1153</v>
      </c>
      <c r="D597" s="370"/>
      <c r="E597" s="370"/>
      <c r="F597" s="370"/>
      <c r="G597" s="370"/>
      <c r="H597" s="370"/>
      <c r="I597" s="37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1"/>
      <c r="AG597" s="168">
        <v>1017</v>
      </c>
      <c r="AH597" s="455"/>
      <c r="AI597" s="456"/>
      <c r="AJ597" s="456"/>
      <c r="AK597" s="456"/>
      <c r="AL597" s="456"/>
      <c r="AM597" s="169" t="s">
        <v>670</v>
      </c>
    </row>
    <row r="598" spans="2:39" x14ac:dyDescent="0.45">
      <c r="B598" s="209">
        <f>+B597+1</f>
        <v>27</v>
      </c>
      <c r="C598" s="369" t="s">
        <v>1154</v>
      </c>
      <c r="D598" s="370"/>
      <c r="E598" s="370"/>
      <c r="F598" s="370"/>
      <c r="G598" s="370"/>
      <c r="H598" s="370"/>
      <c r="I598" s="37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1"/>
      <c r="AG598" s="168">
        <v>1033</v>
      </c>
      <c r="AH598" s="427"/>
      <c r="AI598" s="428"/>
      <c r="AJ598" s="428"/>
      <c r="AK598" s="428"/>
      <c r="AL598" s="428"/>
      <c r="AM598" s="169" t="s">
        <v>670</v>
      </c>
    </row>
    <row r="599" spans="2:39" x14ac:dyDescent="0.45">
      <c r="B599" s="209">
        <f>+B598+1</f>
        <v>28</v>
      </c>
      <c r="C599" s="369" t="s">
        <v>1155</v>
      </c>
      <c r="D599" s="370"/>
      <c r="E599" s="370"/>
      <c r="F599" s="370"/>
      <c r="G599" s="370"/>
      <c r="H599" s="370"/>
      <c r="I599" s="37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1"/>
      <c r="AG599" s="168">
        <v>201</v>
      </c>
      <c r="AH599" s="448"/>
      <c r="AI599" s="449"/>
      <c r="AJ599" s="449"/>
      <c r="AK599" s="449"/>
      <c r="AL599" s="449"/>
      <c r="AM599" s="169" t="s">
        <v>670</v>
      </c>
    </row>
    <row r="600" spans="2:39" x14ac:dyDescent="0.45">
      <c r="B600" s="209">
        <f>+B599+1</f>
        <v>29</v>
      </c>
      <c r="C600" s="369" t="s">
        <v>1156</v>
      </c>
      <c r="D600" s="370"/>
      <c r="E600" s="370"/>
      <c r="F600" s="370"/>
      <c r="G600" s="370"/>
      <c r="H600" s="370"/>
      <c r="I600" s="37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1"/>
      <c r="AG600" s="168">
        <v>1035</v>
      </c>
      <c r="AH600" s="427"/>
      <c r="AI600" s="428"/>
      <c r="AJ600" s="428"/>
      <c r="AK600" s="428"/>
      <c r="AL600" s="428"/>
      <c r="AM600" s="169" t="s">
        <v>670</v>
      </c>
    </row>
    <row r="601" spans="2:39" ht="14.65" thickBot="1" x14ac:dyDescent="0.5">
      <c r="B601" s="227">
        <f>+B600+1</f>
        <v>30</v>
      </c>
      <c r="C601" s="286" t="s">
        <v>1157</v>
      </c>
      <c r="D601" s="287"/>
      <c r="E601" s="287"/>
      <c r="F601" s="287"/>
      <c r="G601" s="287"/>
      <c r="H601" s="287"/>
      <c r="I601" s="287"/>
      <c r="J601" s="287"/>
      <c r="K601" s="287"/>
      <c r="L601" s="287"/>
      <c r="M601" s="287"/>
      <c r="N601" s="287"/>
      <c r="O601" s="287"/>
      <c r="P601" s="287"/>
      <c r="Q601" s="287"/>
      <c r="R601" s="287"/>
      <c r="S601" s="287"/>
      <c r="T601" s="287"/>
      <c r="U601" s="287"/>
      <c r="V601" s="287"/>
      <c r="W601" s="287"/>
      <c r="X601" s="287"/>
      <c r="Y601" s="287"/>
      <c r="Z601" s="287"/>
      <c r="AA601" s="287"/>
      <c r="AB601" s="287"/>
      <c r="AC601" s="287"/>
      <c r="AD601" s="287"/>
      <c r="AE601" s="287"/>
      <c r="AF601" s="288"/>
      <c r="AG601" s="160">
        <v>910</v>
      </c>
      <c r="AH601" s="450"/>
      <c r="AI601" s="451"/>
      <c r="AJ601" s="451"/>
      <c r="AK601" s="451"/>
      <c r="AL601" s="451"/>
      <c r="AM601" s="181" t="s">
        <v>670</v>
      </c>
    </row>
    <row r="602" spans="2:39" ht="6" customHeight="1" thickTop="1" x14ac:dyDescent="0.45">
      <c r="B602" s="440"/>
      <c r="C602" s="440"/>
      <c r="D602" s="440"/>
      <c r="E602" s="440"/>
      <c r="F602" s="440"/>
      <c r="G602" s="440"/>
      <c r="H602" s="440"/>
      <c r="I602" s="440"/>
      <c r="J602" s="440"/>
      <c r="K602" s="440"/>
      <c r="L602" s="440"/>
      <c r="M602" s="440"/>
      <c r="N602" s="440"/>
      <c r="O602" s="440"/>
      <c r="P602" s="440"/>
      <c r="Q602" s="440"/>
      <c r="R602" s="440"/>
      <c r="S602" s="440"/>
      <c r="T602" s="440"/>
      <c r="U602" s="440"/>
      <c r="V602" s="440"/>
      <c r="W602" s="440"/>
      <c r="X602" s="440"/>
      <c r="Y602" s="440"/>
      <c r="Z602" s="440"/>
      <c r="AA602" s="440"/>
      <c r="AB602" s="440"/>
      <c r="AC602" s="440"/>
      <c r="AD602" s="440"/>
      <c r="AE602" s="440"/>
      <c r="AF602" s="440"/>
      <c r="AG602" s="440"/>
      <c r="AH602" s="440"/>
      <c r="AI602" s="440"/>
      <c r="AJ602" s="440"/>
      <c r="AK602" s="440"/>
      <c r="AL602" s="440"/>
      <c r="AM602" s="441"/>
    </row>
    <row r="603" spans="2:39" ht="15" customHeight="1" x14ac:dyDescent="0.45">
      <c r="B603" s="442" t="s">
        <v>1158</v>
      </c>
      <c r="C603" s="443"/>
      <c r="D603" s="443"/>
      <c r="E603" s="443"/>
      <c r="F603" s="443"/>
      <c r="G603" s="443"/>
      <c r="H603" s="443"/>
      <c r="I603" s="443"/>
      <c r="J603" s="443"/>
      <c r="K603" s="443"/>
      <c r="L603" s="443"/>
      <c r="M603" s="443"/>
      <c r="N603" s="443"/>
      <c r="O603" s="443"/>
      <c r="P603" s="443"/>
      <c r="Q603" s="443"/>
      <c r="R603" s="443"/>
      <c r="S603" s="443"/>
      <c r="T603" s="443"/>
      <c r="U603" s="443"/>
      <c r="V603" s="443"/>
      <c r="W603" s="443"/>
      <c r="X603" s="443"/>
      <c r="Y603" s="443"/>
      <c r="Z603" s="443"/>
      <c r="AA603" s="443"/>
      <c r="AB603" s="443"/>
      <c r="AC603" s="443"/>
      <c r="AD603" s="443"/>
      <c r="AE603" s="443"/>
      <c r="AF603" s="443"/>
      <c r="AG603" s="443"/>
      <c r="AH603" s="443"/>
      <c r="AI603" s="443"/>
      <c r="AJ603" s="443"/>
      <c r="AK603" s="443"/>
      <c r="AL603" s="443"/>
      <c r="AM603" s="444"/>
    </row>
    <row r="604" spans="2:39" ht="15" customHeight="1" x14ac:dyDescent="0.45">
      <c r="B604" s="222">
        <f>+B601+1</f>
        <v>31</v>
      </c>
      <c r="C604" s="304" t="s">
        <v>1159</v>
      </c>
      <c r="D604" s="305"/>
      <c r="E604" s="305"/>
      <c r="F604" s="305"/>
      <c r="G604" s="305"/>
      <c r="H604" s="305"/>
      <c r="I604" s="305"/>
      <c r="J604" s="305"/>
      <c r="K604" s="305"/>
      <c r="L604" s="305"/>
      <c r="M604" s="305"/>
      <c r="N604" s="305"/>
      <c r="O604" s="305"/>
      <c r="P604" s="305"/>
      <c r="Q604" s="305"/>
      <c r="R604" s="305"/>
      <c r="S604" s="305"/>
      <c r="T604" s="305"/>
      <c r="U604" s="305"/>
      <c r="V604" s="305"/>
      <c r="W604" s="305"/>
      <c r="X604" s="305"/>
      <c r="Y604" s="305"/>
      <c r="Z604" s="305"/>
      <c r="AA604" s="305"/>
      <c r="AB604" s="305"/>
      <c r="AC604" s="305"/>
      <c r="AD604" s="305"/>
      <c r="AE604" s="305"/>
      <c r="AF604" s="306"/>
      <c r="AG604" s="168">
        <v>1036</v>
      </c>
      <c r="AH604" s="445"/>
      <c r="AI604" s="446"/>
      <c r="AJ604" s="446"/>
      <c r="AK604" s="446"/>
      <c r="AL604" s="447"/>
      <c r="AM604" s="169" t="s">
        <v>284</v>
      </c>
    </row>
    <row r="605" spans="2:39" ht="15" customHeight="1" x14ac:dyDescent="0.45">
      <c r="B605" s="209">
        <f t="shared" ref="B605:B625" si="1">+B604+1</f>
        <v>32</v>
      </c>
      <c r="C605" s="369" t="s">
        <v>1160</v>
      </c>
      <c r="D605" s="370"/>
      <c r="E605" s="370"/>
      <c r="F605" s="370"/>
      <c r="G605" s="370"/>
      <c r="H605" s="370"/>
      <c r="I605" s="37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1"/>
      <c r="AG605" s="168">
        <v>1101</v>
      </c>
      <c r="AH605" s="427"/>
      <c r="AI605" s="428"/>
      <c r="AJ605" s="428"/>
      <c r="AK605" s="428"/>
      <c r="AL605" s="429"/>
      <c r="AM605" s="169" t="s">
        <v>284</v>
      </c>
    </row>
    <row r="606" spans="2:39" ht="15" customHeight="1" x14ac:dyDescent="0.45">
      <c r="B606" s="209">
        <f t="shared" si="1"/>
        <v>33</v>
      </c>
      <c r="C606" s="369" t="s">
        <v>1161</v>
      </c>
      <c r="D606" s="370"/>
      <c r="E606" s="370"/>
      <c r="F606" s="370"/>
      <c r="G606" s="370"/>
      <c r="H606" s="370"/>
      <c r="I606" s="37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1"/>
      <c r="AG606" s="168">
        <v>135</v>
      </c>
      <c r="AH606" s="427"/>
      <c r="AI606" s="428"/>
      <c r="AJ606" s="428"/>
      <c r="AK606" s="428"/>
      <c r="AL606" s="429"/>
      <c r="AM606" s="169" t="s">
        <v>284</v>
      </c>
    </row>
    <row r="607" spans="2:39" ht="15" customHeight="1" x14ac:dyDescent="0.45">
      <c r="B607" s="209">
        <f t="shared" si="1"/>
        <v>34</v>
      </c>
      <c r="C607" s="369" t="s">
        <v>1162</v>
      </c>
      <c r="D607" s="370"/>
      <c r="E607" s="370"/>
      <c r="F607" s="370"/>
      <c r="G607" s="370"/>
      <c r="H607" s="370"/>
      <c r="I607" s="37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1"/>
      <c r="AG607" s="168">
        <v>136</v>
      </c>
      <c r="AH607" s="427"/>
      <c r="AI607" s="428"/>
      <c r="AJ607" s="428"/>
      <c r="AK607" s="428"/>
      <c r="AL607" s="429"/>
      <c r="AM607" s="169" t="s">
        <v>284</v>
      </c>
    </row>
    <row r="608" spans="2:39" ht="15" customHeight="1" x14ac:dyDescent="0.45">
      <c r="B608" s="209">
        <f t="shared" si="1"/>
        <v>35</v>
      </c>
      <c r="C608" s="369" t="s">
        <v>1163</v>
      </c>
      <c r="D608" s="370"/>
      <c r="E608" s="370"/>
      <c r="F608" s="370"/>
      <c r="G608" s="370"/>
      <c r="H608" s="370"/>
      <c r="I608" s="37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1"/>
      <c r="AG608" s="168">
        <v>176</v>
      </c>
      <c r="AH608" s="427"/>
      <c r="AI608" s="428"/>
      <c r="AJ608" s="428"/>
      <c r="AK608" s="428"/>
      <c r="AL608" s="429"/>
      <c r="AM608" s="169" t="s">
        <v>284</v>
      </c>
    </row>
    <row r="609" spans="2:39" ht="15" customHeight="1" x14ac:dyDescent="0.45">
      <c r="B609" s="209">
        <f t="shared" si="1"/>
        <v>36</v>
      </c>
      <c r="C609" s="369" t="s">
        <v>1164</v>
      </c>
      <c r="D609" s="370"/>
      <c r="E609" s="370"/>
      <c r="F609" s="370"/>
      <c r="G609" s="370"/>
      <c r="H609" s="370"/>
      <c r="I609" s="37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1"/>
      <c r="AG609" s="168">
        <v>752</v>
      </c>
      <c r="AH609" s="427"/>
      <c r="AI609" s="428"/>
      <c r="AJ609" s="428"/>
      <c r="AK609" s="428"/>
      <c r="AL609" s="429"/>
      <c r="AM609" s="169" t="s">
        <v>284</v>
      </c>
    </row>
    <row r="610" spans="2:39" ht="15" customHeight="1" x14ac:dyDescent="0.45">
      <c r="B610" s="208">
        <f t="shared" si="1"/>
        <v>37</v>
      </c>
      <c r="C610" s="280" t="s">
        <v>1165</v>
      </c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2"/>
      <c r="AG610" s="168">
        <v>608</v>
      </c>
      <c r="AH610" s="366"/>
      <c r="AI610" s="367"/>
      <c r="AJ610" s="367"/>
      <c r="AK610" s="367"/>
      <c r="AL610" s="368"/>
      <c r="AM610" s="169" t="s">
        <v>284</v>
      </c>
    </row>
    <row r="611" spans="2:39" ht="15" customHeight="1" x14ac:dyDescent="0.45">
      <c r="B611" s="209">
        <f t="shared" si="1"/>
        <v>38</v>
      </c>
      <c r="C611" s="369" t="s">
        <v>1166</v>
      </c>
      <c r="D611" s="370"/>
      <c r="E611" s="370"/>
      <c r="F611" s="370"/>
      <c r="G611" s="370"/>
      <c r="H611" s="370"/>
      <c r="I611" s="37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1"/>
      <c r="AG611" s="168">
        <v>1636</v>
      </c>
      <c r="AH611" s="427"/>
      <c r="AI611" s="428"/>
      <c r="AJ611" s="428"/>
      <c r="AK611" s="428"/>
      <c r="AL611" s="429"/>
      <c r="AM611" s="169" t="s">
        <v>284</v>
      </c>
    </row>
    <row r="612" spans="2:39" ht="15" customHeight="1" x14ac:dyDescent="0.45">
      <c r="B612" s="209">
        <f t="shared" si="1"/>
        <v>39</v>
      </c>
      <c r="C612" s="369" t="s">
        <v>1167</v>
      </c>
      <c r="D612" s="370"/>
      <c r="E612" s="370"/>
      <c r="F612" s="370"/>
      <c r="G612" s="370"/>
      <c r="H612" s="370"/>
      <c r="I612" s="37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1"/>
      <c r="AG612" s="168">
        <v>1637</v>
      </c>
      <c r="AH612" s="427"/>
      <c r="AI612" s="428"/>
      <c r="AJ612" s="428"/>
      <c r="AK612" s="428"/>
      <c r="AL612" s="429"/>
      <c r="AM612" s="169" t="s">
        <v>284</v>
      </c>
    </row>
    <row r="613" spans="2:39" ht="15" customHeight="1" x14ac:dyDescent="0.45">
      <c r="B613" s="209">
        <f t="shared" si="1"/>
        <v>40</v>
      </c>
      <c r="C613" s="369" t="s">
        <v>1168</v>
      </c>
      <c r="D613" s="370"/>
      <c r="E613" s="370"/>
      <c r="F613" s="370"/>
      <c r="G613" s="370"/>
      <c r="H613" s="370"/>
      <c r="I613" s="37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1"/>
      <c r="AG613" s="168">
        <v>1638</v>
      </c>
      <c r="AH613" s="437"/>
      <c r="AI613" s="438"/>
      <c r="AJ613" s="438"/>
      <c r="AK613" s="438"/>
      <c r="AL613" s="439"/>
      <c r="AM613" s="169" t="s">
        <v>284</v>
      </c>
    </row>
    <row r="614" spans="2:39" ht="15" customHeight="1" x14ac:dyDescent="0.45">
      <c r="B614" s="209">
        <f t="shared" si="1"/>
        <v>41</v>
      </c>
      <c r="C614" s="369" t="s">
        <v>1169</v>
      </c>
      <c r="D614" s="370"/>
      <c r="E614" s="370"/>
      <c r="F614" s="370"/>
      <c r="G614" s="370"/>
      <c r="H614" s="370"/>
      <c r="I614" s="37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1"/>
      <c r="AG614" s="168">
        <v>895</v>
      </c>
      <c r="AH614" s="427"/>
      <c r="AI614" s="428"/>
      <c r="AJ614" s="428"/>
      <c r="AK614" s="428"/>
      <c r="AL614" s="429"/>
      <c r="AM614" s="169" t="s">
        <v>284</v>
      </c>
    </row>
    <row r="615" spans="2:39" ht="15" customHeight="1" x14ac:dyDescent="0.45">
      <c r="B615" s="209">
        <f t="shared" si="1"/>
        <v>42</v>
      </c>
      <c r="C615" s="369" t="s">
        <v>1170</v>
      </c>
      <c r="D615" s="370"/>
      <c r="E615" s="370"/>
      <c r="F615" s="370"/>
      <c r="G615" s="370"/>
      <c r="H615" s="370"/>
      <c r="I615" s="37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1"/>
      <c r="AG615" s="168">
        <v>867</v>
      </c>
      <c r="AH615" s="427"/>
      <c r="AI615" s="428"/>
      <c r="AJ615" s="428"/>
      <c r="AK615" s="428"/>
      <c r="AL615" s="429"/>
      <c r="AM615" s="169" t="s">
        <v>284</v>
      </c>
    </row>
    <row r="616" spans="2:39" ht="15" customHeight="1" x14ac:dyDescent="0.45">
      <c r="B616" s="209">
        <f t="shared" si="1"/>
        <v>43</v>
      </c>
      <c r="C616" s="369" t="s">
        <v>1171</v>
      </c>
      <c r="D616" s="370"/>
      <c r="E616" s="370"/>
      <c r="F616" s="370"/>
      <c r="G616" s="370"/>
      <c r="H616" s="370"/>
      <c r="I616" s="37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1"/>
      <c r="AG616" s="168">
        <v>609</v>
      </c>
      <c r="AH616" s="427"/>
      <c r="AI616" s="428"/>
      <c r="AJ616" s="428"/>
      <c r="AK616" s="428"/>
      <c r="AL616" s="429"/>
      <c r="AM616" s="169" t="s">
        <v>284</v>
      </c>
    </row>
    <row r="617" spans="2:39" ht="15" customHeight="1" x14ac:dyDescent="0.45">
      <c r="B617" s="209">
        <f t="shared" si="1"/>
        <v>44</v>
      </c>
      <c r="C617" s="369" t="s">
        <v>1172</v>
      </c>
      <c r="D617" s="370"/>
      <c r="E617" s="370"/>
      <c r="F617" s="370"/>
      <c r="G617" s="370"/>
      <c r="H617" s="370"/>
      <c r="I617" s="37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1"/>
      <c r="AG617" s="168">
        <v>1639</v>
      </c>
      <c r="AH617" s="427"/>
      <c r="AI617" s="428"/>
      <c r="AJ617" s="428"/>
      <c r="AK617" s="428"/>
      <c r="AL617" s="429"/>
      <c r="AM617" s="169" t="s">
        <v>284</v>
      </c>
    </row>
    <row r="618" spans="2:39" ht="15" customHeight="1" x14ac:dyDescent="0.45">
      <c r="B618" s="209">
        <f t="shared" si="1"/>
        <v>45</v>
      </c>
      <c r="C618" s="369" t="s">
        <v>1173</v>
      </c>
      <c r="D618" s="370"/>
      <c r="E618" s="370"/>
      <c r="F618" s="370"/>
      <c r="G618" s="370"/>
      <c r="H618" s="370"/>
      <c r="I618" s="37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1"/>
      <c r="AG618" s="168">
        <v>1018</v>
      </c>
      <c r="AH618" s="427"/>
      <c r="AI618" s="428"/>
      <c r="AJ618" s="428"/>
      <c r="AK618" s="428"/>
      <c r="AL618" s="429"/>
      <c r="AM618" s="169" t="s">
        <v>284</v>
      </c>
    </row>
    <row r="619" spans="2:39" ht="15" customHeight="1" x14ac:dyDescent="0.45">
      <c r="B619" s="209">
        <f t="shared" si="1"/>
        <v>46</v>
      </c>
      <c r="C619" s="369" t="s">
        <v>1174</v>
      </c>
      <c r="D619" s="370"/>
      <c r="E619" s="370"/>
      <c r="F619" s="370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1"/>
      <c r="AG619" s="168">
        <v>162</v>
      </c>
      <c r="AH619" s="427"/>
      <c r="AI619" s="428"/>
      <c r="AJ619" s="428"/>
      <c r="AK619" s="428"/>
      <c r="AL619" s="429"/>
      <c r="AM619" s="169" t="s">
        <v>284</v>
      </c>
    </row>
    <row r="620" spans="2:39" ht="15" customHeight="1" x14ac:dyDescent="0.45">
      <c r="B620" s="209">
        <f t="shared" si="1"/>
        <v>47</v>
      </c>
      <c r="C620" s="369" t="s">
        <v>1175</v>
      </c>
      <c r="D620" s="370"/>
      <c r="E620" s="370"/>
      <c r="F620" s="370"/>
      <c r="G620" s="370"/>
      <c r="H620" s="370"/>
      <c r="I620" s="37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1"/>
      <c r="AG620" s="168">
        <v>174</v>
      </c>
      <c r="AH620" s="427"/>
      <c r="AI620" s="428"/>
      <c r="AJ620" s="428"/>
      <c r="AK620" s="428"/>
      <c r="AL620" s="429"/>
      <c r="AM620" s="169" t="s">
        <v>284</v>
      </c>
    </row>
    <row r="621" spans="2:39" ht="15" customHeight="1" x14ac:dyDescent="0.45">
      <c r="B621" s="209">
        <f t="shared" si="1"/>
        <v>48</v>
      </c>
      <c r="C621" s="369" t="s">
        <v>1176</v>
      </c>
      <c r="D621" s="370"/>
      <c r="E621" s="370"/>
      <c r="F621" s="370"/>
      <c r="G621" s="370"/>
      <c r="H621" s="370"/>
      <c r="I621" s="37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1"/>
      <c r="AG621" s="168">
        <v>610</v>
      </c>
      <c r="AH621" s="366"/>
      <c r="AI621" s="367"/>
      <c r="AJ621" s="367"/>
      <c r="AK621" s="367"/>
      <c r="AL621" s="368"/>
      <c r="AM621" s="169" t="s">
        <v>284</v>
      </c>
    </row>
    <row r="622" spans="2:39" ht="15" customHeight="1" x14ac:dyDescent="0.45">
      <c r="B622" s="209">
        <f>+B621+1</f>
        <v>49</v>
      </c>
      <c r="C622" s="369" t="s">
        <v>1177</v>
      </c>
      <c r="D622" s="370"/>
      <c r="E622" s="370"/>
      <c r="F622" s="370"/>
      <c r="G622" s="370"/>
      <c r="H622" s="370"/>
      <c r="I622" s="37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1"/>
      <c r="AG622" s="168">
        <v>746</v>
      </c>
      <c r="AH622" s="427"/>
      <c r="AI622" s="428"/>
      <c r="AJ622" s="428"/>
      <c r="AK622" s="428"/>
      <c r="AL622" s="429"/>
      <c r="AM622" s="169" t="s">
        <v>284</v>
      </c>
    </row>
    <row r="623" spans="2:39" ht="15" customHeight="1" x14ac:dyDescent="0.45">
      <c r="B623" s="209">
        <f t="shared" si="1"/>
        <v>50</v>
      </c>
      <c r="C623" s="369" t="s">
        <v>1178</v>
      </c>
      <c r="D623" s="370"/>
      <c r="E623" s="370"/>
      <c r="F623" s="370"/>
      <c r="G623" s="370"/>
      <c r="H623" s="370"/>
      <c r="I623" s="37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1"/>
      <c r="AG623" s="168">
        <v>866</v>
      </c>
      <c r="AH623" s="427"/>
      <c r="AI623" s="428"/>
      <c r="AJ623" s="428"/>
      <c r="AK623" s="428"/>
      <c r="AL623" s="429"/>
      <c r="AM623" s="169" t="s">
        <v>284</v>
      </c>
    </row>
    <row r="624" spans="2:39" ht="15" customHeight="1" x14ac:dyDescent="0.45">
      <c r="B624" s="209">
        <f t="shared" si="1"/>
        <v>51</v>
      </c>
      <c r="C624" s="369" t="s">
        <v>1179</v>
      </c>
      <c r="D624" s="370"/>
      <c r="E624" s="370"/>
      <c r="F624" s="370"/>
      <c r="G624" s="370"/>
      <c r="H624" s="370"/>
      <c r="I624" s="37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1"/>
      <c r="AG624" s="168">
        <v>607</v>
      </c>
      <c r="AH624" s="427"/>
      <c r="AI624" s="428"/>
      <c r="AJ624" s="428"/>
      <c r="AK624" s="428"/>
      <c r="AL624" s="429"/>
      <c r="AM624" s="169" t="s">
        <v>284</v>
      </c>
    </row>
    <row r="625" spans="2:40" ht="15" customHeight="1" thickBot="1" x14ac:dyDescent="0.5">
      <c r="B625" s="227">
        <f t="shared" si="1"/>
        <v>52</v>
      </c>
      <c r="C625" s="286" t="s">
        <v>1180</v>
      </c>
      <c r="D625" s="287"/>
      <c r="E625" s="287"/>
      <c r="F625" s="287"/>
      <c r="G625" s="287"/>
      <c r="H625" s="287"/>
      <c r="I625" s="287"/>
      <c r="J625" s="287"/>
      <c r="K625" s="287"/>
      <c r="L625" s="287"/>
      <c r="M625" s="287"/>
      <c r="N625" s="287"/>
      <c r="O625" s="287"/>
      <c r="P625" s="287"/>
      <c r="Q625" s="287"/>
      <c r="R625" s="287"/>
      <c r="S625" s="287"/>
      <c r="T625" s="287"/>
      <c r="U625" s="287"/>
      <c r="V625" s="287"/>
      <c r="W625" s="287"/>
      <c r="X625" s="287"/>
      <c r="Y625" s="287"/>
      <c r="Z625" s="287"/>
      <c r="AA625" s="287"/>
      <c r="AB625" s="287"/>
      <c r="AC625" s="287"/>
      <c r="AD625" s="287"/>
      <c r="AE625" s="287"/>
      <c r="AF625" s="288"/>
      <c r="AG625" s="160">
        <v>304</v>
      </c>
      <c r="AH625" s="430"/>
      <c r="AI625" s="431"/>
      <c r="AJ625" s="431"/>
      <c r="AK625" s="431"/>
      <c r="AL625" s="432"/>
      <c r="AM625" s="181" t="s">
        <v>675</v>
      </c>
    </row>
    <row r="626" spans="2:40" ht="6" customHeight="1" thickTop="1" thickBot="1" x14ac:dyDescent="0.5">
      <c r="B626" s="433"/>
      <c r="C626" s="433"/>
      <c r="D626" s="433"/>
      <c r="E626" s="433"/>
      <c r="F626" s="433"/>
      <c r="G626" s="433"/>
      <c r="H626" s="433"/>
      <c r="I626" s="433"/>
      <c r="J626" s="433"/>
      <c r="K626" s="433"/>
      <c r="L626" s="433"/>
      <c r="M626" s="433"/>
      <c r="N626" s="433"/>
      <c r="O626" s="433"/>
      <c r="P626" s="433"/>
      <c r="Q626" s="433"/>
      <c r="R626" s="433"/>
      <c r="S626" s="433"/>
      <c r="T626" s="433"/>
      <c r="U626" s="433"/>
      <c r="V626" s="433"/>
      <c r="W626" s="433"/>
      <c r="X626" s="433"/>
      <c r="Y626" s="433"/>
      <c r="Z626" s="433"/>
      <c r="AA626" s="433"/>
      <c r="AB626" s="433"/>
      <c r="AC626" s="433"/>
      <c r="AD626" s="433"/>
      <c r="AE626" s="433"/>
      <c r="AF626" s="433"/>
      <c r="AG626" s="433"/>
      <c r="AH626" s="433"/>
      <c r="AI626" s="433"/>
      <c r="AJ626" s="433"/>
      <c r="AK626" s="433"/>
      <c r="AL626" s="433"/>
      <c r="AM626" s="433"/>
    </row>
    <row r="627" spans="2:40" ht="15" customHeight="1" thickTop="1" x14ac:dyDescent="0.45">
      <c r="B627" s="434" t="s">
        <v>1181</v>
      </c>
      <c r="C627" s="435"/>
      <c r="D627" s="435"/>
      <c r="E627" s="435"/>
      <c r="F627" s="435"/>
      <c r="G627" s="435"/>
      <c r="H627" s="435"/>
      <c r="I627" s="435"/>
      <c r="J627" s="435"/>
      <c r="K627" s="435"/>
      <c r="L627" s="435"/>
      <c r="M627" s="435"/>
      <c r="N627" s="435"/>
      <c r="O627" s="435"/>
      <c r="P627" s="435"/>
      <c r="Q627" s="435"/>
      <c r="R627" s="435"/>
      <c r="S627" s="435"/>
      <c r="T627" s="435"/>
      <c r="U627" s="435"/>
      <c r="V627" s="435"/>
      <c r="W627" s="435"/>
      <c r="X627" s="435"/>
      <c r="Y627" s="435"/>
      <c r="Z627" s="435"/>
      <c r="AA627" s="435"/>
      <c r="AB627" s="435"/>
      <c r="AC627" s="435"/>
      <c r="AD627" s="435"/>
      <c r="AE627" s="435"/>
      <c r="AF627" s="435"/>
      <c r="AG627" s="435"/>
      <c r="AH627" s="435"/>
      <c r="AI627" s="435"/>
      <c r="AJ627" s="435"/>
      <c r="AK627" s="435"/>
      <c r="AL627" s="435"/>
      <c r="AM627" s="436"/>
    </row>
    <row r="628" spans="2:40" ht="15" customHeight="1" x14ac:dyDescent="0.45">
      <c r="B628" s="417" t="s">
        <v>1182</v>
      </c>
      <c r="C628" s="418"/>
      <c r="D628" s="418"/>
      <c r="E628" s="418"/>
      <c r="F628" s="418"/>
      <c r="G628" s="418"/>
      <c r="H628" s="418"/>
      <c r="I628" s="418"/>
      <c r="J628" s="418"/>
      <c r="K628" s="418"/>
      <c r="L628" s="418"/>
      <c r="M628" s="418"/>
      <c r="N628" s="418"/>
      <c r="O628" s="418"/>
      <c r="P628" s="418"/>
      <c r="Q628" s="418"/>
      <c r="R628" s="418"/>
      <c r="S628" s="418"/>
      <c r="T628" s="418"/>
      <c r="U628" s="418"/>
      <c r="V628" s="418"/>
      <c r="W628" s="418"/>
      <c r="X628" s="418"/>
      <c r="Y628" s="418"/>
      <c r="Z628" s="418"/>
      <c r="AA628" s="418"/>
      <c r="AB628" s="418"/>
      <c r="AC628" s="418"/>
      <c r="AD628" s="418"/>
      <c r="AE628" s="418"/>
      <c r="AF628" s="418"/>
      <c r="AG628" s="418"/>
      <c r="AH628" s="418"/>
      <c r="AI628" s="418"/>
      <c r="AJ628" s="418"/>
      <c r="AK628" s="418"/>
      <c r="AL628" s="418"/>
      <c r="AM628" s="419"/>
    </row>
    <row r="629" spans="2:40" ht="15" customHeight="1" x14ac:dyDescent="0.45">
      <c r="B629" s="228">
        <f>+B625+1</f>
        <v>53</v>
      </c>
      <c r="C629" s="420" t="s">
        <v>1183</v>
      </c>
      <c r="D629" s="420"/>
      <c r="E629" s="420"/>
      <c r="F629" s="420"/>
      <c r="G629" s="420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1" t="s">
        <v>1184</v>
      </c>
      <c r="V629" s="422"/>
      <c r="W629" s="422"/>
      <c r="X629" s="422"/>
      <c r="Y629" s="422"/>
      <c r="Z629" s="423"/>
      <c r="AA629" s="421" t="s">
        <v>1185</v>
      </c>
      <c r="AB629" s="422"/>
      <c r="AC629" s="422"/>
      <c r="AD629" s="422"/>
      <c r="AE629" s="422"/>
      <c r="AF629" s="422"/>
      <c r="AG629" s="168">
        <v>31</v>
      </c>
      <c r="AH629" s="424"/>
      <c r="AI629" s="425"/>
      <c r="AJ629" s="425"/>
      <c r="AK629" s="425"/>
      <c r="AL629" s="426"/>
      <c r="AM629" s="204" t="s">
        <v>670</v>
      </c>
    </row>
    <row r="630" spans="2:40" x14ac:dyDescent="0.45">
      <c r="B630" s="222">
        <f>+B629+1</f>
        <v>54</v>
      </c>
      <c r="C630" s="305" t="s">
        <v>1186</v>
      </c>
      <c r="D630" s="305"/>
      <c r="E630" s="305"/>
      <c r="F630" s="305"/>
      <c r="G630" s="305"/>
      <c r="H630" s="305"/>
      <c r="I630" s="305"/>
      <c r="J630" s="305"/>
      <c r="K630" s="305"/>
      <c r="L630" s="305"/>
      <c r="M630" s="305"/>
      <c r="N630" s="305"/>
      <c r="O630" s="305"/>
      <c r="P630" s="305"/>
      <c r="Q630" s="305"/>
      <c r="R630" s="305"/>
      <c r="S630" s="305"/>
      <c r="T630" s="305"/>
      <c r="U630" s="168">
        <v>18</v>
      </c>
      <c r="V630" s="415"/>
      <c r="W630" s="416"/>
      <c r="X630" s="416"/>
      <c r="Y630" s="416"/>
      <c r="Z630" s="416"/>
      <c r="AA630" s="168">
        <v>19</v>
      </c>
      <c r="AB630" s="415"/>
      <c r="AC630" s="416"/>
      <c r="AD630" s="416"/>
      <c r="AE630" s="416"/>
      <c r="AF630" s="416"/>
      <c r="AG630" s="168">
        <v>20</v>
      </c>
      <c r="AH630" s="283"/>
      <c r="AI630" s="284"/>
      <c r="AJ630" s="284"/>
      <c r="AK630" s="284"/>
      <c r="AL630" s="284"/>
      <c r="AM630" s="201" t="s">
        <v>670</v>
      </c>
    </row>
    <row r="631" spans="2:40" x14ac:dyDescent="0.45">
      <c r="B631" s="208">
        <f>+B630+1</f>
        <v>55</v>
      </c>
      <c r="C631" s="281" t="s">
        <v>1187</v>
      </c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168">
        <v>1109</v>
      </c>
      <c r="V631" s="415">
        <f>+RLI!C29</f>
        <v>86616348.34603174</v>
      </c>
      <c r="W631" s="416"/>
      <c r="X631" s="416"/>
      <c r="Y631" s="416"/>
      <c r="Z631" s="416"/>
      <c r="AA631" s="168">
        <v>1111</v>
      </c>
      <c r="AB631" s="415"/>
      <c r="AC631" s="416"/>
      <c r="AD631" s="416"/>
      <c r="AE631" s="416"/>
      <c r="AF631" s="416"/>
      <c r="AG631" s="168">
        <v>1113</v>
      </c>
      <c r="AH631" s="283">
        <f>+V631*27%</f>
        <v>23386414.053428572</v>
      </c>
      <c r="AI631" s="284"/>
      <c r="AJ631" s="284"/>
      <c r="AK631" s="284"/>
      <c r="AL631" s="284"/>
      <c r="AM631" s="201" t="s">
        <v>670</v>
      </c>
    </row>
    <row r="632" spans="2:40" ht="19.5" customHeight="1" x14ac:dyDescent="0.45">
      <c r="B632" s="208">
        <f>+B631+1</f>
        <v>56</v>
      </c>
      <c r="C632" s="281" t="s">
        <v>278</v>
      </c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168">
        <v>1640</v>
      </c>
      <c r="V632" s="415"/>
      <c r="W632" s="416"/>
      <c r="X632" s="416"/>
      <c r="Y632" s="416"/>
      <c r="Z632" s="416"/>
      <c r="AA632" s="168">
        <v>1641</v>
      </c>
      <c r="AB632" s="415"/>
      <c r="AC632" s="416"/>
      <c r="AD632" s="416"/>
      <c r="AE632" s="416"/>
      <c r="AF632" s="416"/>
      <c r="AG632" s="168">
        <v>1642</v>
      </c>
      <c r="AH632" s="283"/>
      <c r="AI632" s="284"/>
      <c r="AJ632" s="284"/>
      <c r="AK632" s="284"/>
      <c r="AL632" s="284"/>
      <c r="AM632" s="203" t="s">
        <v>670</v>
      </c>
    </row>
    <row r="633" spans="2:40" x14ac:dyDescent="0.45">
      <c r="B633" s="386">
        <f>+B632+1</f>
        <v>57</v>
      </c>
      <c r="C633" s="370" t="s">
        <v>1188</v>
      </c>
      <c r="D633" s="370"/>
      <c r="E633" s="370"/>
      <c r="F633" s="370"/>
      <c r="G633" s="370"/>
      <c r="H633" s="370"/>
      <c r="I633" s="37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168">
        <v>187</v>
      </c>
      <c r="V633" s="415"/>
      <c r="W633" s="416"/>
      <c r="X633" s="416"/>
      <c r="Y633" s="416"/>
      <c r="Z633" s="416"/>
      <c r="AA633" s="168">
        <v>188</v>
      </c>
      <c r="AB633" s="415"/>
      <c r="AC633" s="416"/>
      <c r="AD633" s="416"/>
      <c r="AE633" s="416"/>
      <c r="AF633" s="416"/>
      <c r="AG633" s="168">
        <v>189</v>
      </c>
      <c r="AH633" s="415"/>
      <c r="AI633" s="416"/>
      <c r="AJ633" s="416"/>
      <c r="AK633" s="416"/>
      <c r="AL633" s="416"/>
      <c r="AM633" s="390" t="s">
        <v>670</v>
      </c>
    </row>
    <row r="634" spans="2:40" ht="15" customHeight="1" x14ac:dyDescent="0.45">
      <c r="B634" s="387"/>
      <c r="C634" s="370" t="s">
        <v>1189</v>
      </c>
      <c r="D634" s="370"/>
      <c r="E634" s="370"/>
      <c r="F634" s="370"/>
      <c r="G634" s="370"/>
      <c r="H634" s="370"/>
      <c r="I634" s="37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186">
        <v>1924</v>
      </c>
      <c r="V634" s="216"/>
      <c r="W634" s="214"/>
      <c r="X634" s="214"/>
      <c r="Y634" s="214"/>
      <c r="Z634" s="214"/>
      <c r="AA634" s="186">
        <v>1925</v>
      </c>
      <c r="AB634" s="216"/>
      <c r="AC634" s="214"/>
      <c r="AD634" s="214"/>
      <c r="AE634" s="214"/>
      <c r="AF634" s="214"/>
      <c r="AG634" s="186">
        <v>1926</v>
      </c>
      <c r="AH634" s="415"/>
      <c r="AI634" s="416"/>
      <c r="AJ634" s="416"/>
      <c r="AK634" s="416"/>
      <c r="AL634" s="416"/>
      <c r="AM634" s="390"/>
    </row>
    <row r="635" spans="2:40" ht="15" customHeight="1" x14ac:dyDescent="0.45">
      <c r="B635" s="387"/>
      <c r="C635" s="370" t="s">
        <v>1190</v>
      </c>
      <c r="D635" s="370"/>
      <c r="E635" s="370"/>
      <c r="F635" s="370"/>
      <c r="G635" s="370"/>
      <c r="H635" s="370"/>
      <c r="I635" s="37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186">
        <v>1927</v>
      </c>
      <c r="V635" s="216"/>
      <c r="W635" s="214"/>
      <c r="X635" s="214"/>
      <c r="Y635" s="214"/>
      <c r="Z635" s="214"/>
      <c r="AA635" s="407"/>
      <c r="AB635" s="408"/>
      <c r="AC635" s="408"/>
      <c r="AD635" s="408"/>
      <c r="AE635" s="408"/>
      <c r="AF635" s="409"/>
      <c r="AG635" s="186">
        <v>1928</v>
      </c>
      <c r="AH635" s="415"/>
      <c r="AI635" s="416"/>
      <c r="AJ635" s="416"/>
      <c r="AK635" s="416"/>
      <c r="AL635" s="416"/>
      <c r="AM635" s="390"/>
    </row>
    <row r="636" spans="2:40" ht="15" customHeight="1" x14ac:dyDescent="0.45">
      <c r="B636" s="387"/>
      <c r="C636" s="370" t="s">
        <v>1191</v>
      </c>
      <c r="D636" s="370"/>
      <c r="E636" s="370"/>
      <c r="F636" s="370"/>
      <c r="G636" s="370"/>
      <c r="H636" s="370"/>
      <c r="I636" s="37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186">
        <v>1929</v>
      </c>
      <c r="V636" s="220"/>
      <c r="W636" s="221"/>
      <c r="X636" s="221"/>
      <c r="Y636" s="221"/>
      <c r="Z636" s="221"/>
      <c r="AA636" s="404"/>
      <c r="AB636" s="405"/>
      <c r="AC636" s="405"/>
      <c r="AD636" s="405"/>
      <c r="AE636" s="405"/>
      <c r="AF636" s="406"/>
      <c r="AG636" s="186">
        <v>1930</v>
      </c>
      <c r="AH636" s="415"/>
      <c r="AI636" s="416"/>
      <c r="AJ636" s="416"/>
      <c r="AK636" s="416"/>
      <c r="AL636" s="416"/>
      <c r="AM636" s="390"/>
    </row>
    <row r="637" spans="2:40" ht="15" customHeight="1" x14ac:dyDescent="0.45">
      <c r="B637" s="388"/>
      <c r="C637" s="370" t="s">
        <v>1192</v>
      </c>
      <c r="D637" s="370"/>
      <c r="E637" s="370"/>
      <c r="F637" s="370"/>
      <c r="G637" s="370"/>
      <c r="H637" s="370"/>
      <c r="I637" s="37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186">
        <v>1931</v>
      </c>
      <c r="V637" s="216"/>
      <c r="W637" s="214"/>
      <c r="X637" s="214"/>
      <c r="Y637" s="214"/>
      <c r="Z637" s="214"/>
      <c r="AA637" s="404"/>
      <c r="AB637" s="405"/>
      <c r="AC637" s="405"/>
      <c r="AD637" s="405"/>
      <c r="AE637" s="405"/>
      <c r="AF637" s="406"/>
      <c r="AG637" s="186">
        <v>1932</v>
      </c>
      <c r="AH637" s="415"/>
      <c r="AI637" s="416"/>
      <c r="AJ637" s="416"/>
      <c r="AK637" s="416"/>
      <c r="AL637" s="416"/>
      <c r="AM637" s="390"/>
    </row>
    <row r="638" spans="2:40" x14ac:dyDescent="0.45">
      <c r="B638" s="386">
        <f>+B633+1</f>
        <v>58</v>
      </c>
      <c r="C638" s="370" t="s">
        <v>1193</v>
      </c>
      <c r="D638" s="370"/>
      <c r="E638" s="370"/>
      <c r="F638" s="370"/>
      <c r="G638" s="370"/>
      <c r="H638" s="370"/>
      <c r="I638" s="37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168">
        <v>1037</v>
      </c>
      <c r="V638" s="415"/>
      <c r="W638" s="416"/>
      <c r="X638" s="416"/>
      <c r="Y638" s="416"/>
      <c r="Z638" s="416"/>
      <c r="AA638" s="168">
        <v>1038</v>
      </c>
      <c r="AB638" s="415"/>
      <c r="AC638" s="416"/>
      <c r="AD638" s="416"/>
      <c r="AE638" s="416"/>
      <c r="AF638" s="416"/>
      <c r="AG638" s="168">
        <v>1039</v>
      </c>
      <c r="AH638" s="415"/>
      <c r="AI638" s="416"/>
      <c r="AJ638" s="416"/>
      <c r="AK638" s="416"/>
      <c r="AL638" s="416"/>
      <c r="AM638" s="389" t="s">
        <v>670</v>
      </c>
    </row>
    <row r="639" spans="2:40" ht="20.25" customHeight="1" x14ac:dyDescent="0.45">
      <c r="B639" s="387"/>
      <c r="C639" s="281" t="s">
        <v>1194</v>
      </c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2"/>
      <c r="U639" s="168">
        <v>1892</v>
      </c>
      <c r="V639" s="383"/>
      <c r="W639" s="384"/>
      <c r="X639" s="384"/>
      <c r="Y639" s="384"/>
      <c r="Z639" s="385"/>
      <c r="AA639" s="168">
        <v>1893</v>
      </c>
      <c r="AB639" s="335"/>
      <c r="AC639" s="336"/>
      <c r="AD639" s="336"/>
      <c r="AE639" s="336"/>
      <c r="AF639" s="337"/>
      <c r="AG639" s="168">
        <v>1894</v>
      </c>
      <c r="AH639" s="415"/>
      <c r="AI639" s="416"/>
      <c r="AJ639" s="416"/>
      <c r="AK639" s="416"/>
      <c r="AL639" s="416"/>
      <c r="AM639" s="390"/>
    </row>
    <row r="640" spans="2:40" ht="17.25" customHeight="1" x14ac:dyDescent="0.45">
      <c r="B640" s="387"/>
      <c r="C640" s="370" t="s">
        <v>1195</v>
      </c>
      <c r="D640" s="370"/>
      <c r="E640" s="370"/>
      <c r="F640" s="370"/>
      <c r="G640" s="370"/>
      <c r="H640" s="370"/>
      <c r="I640" s="37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1"/>
      <c r="U640" s="168">
        <v>1895</v>
      </c>
      <c r="V640" s="335"/>
      <c r="W640" s="336"/>
      <c r="X640" s="336"/>
      <c r="Y640" s="336"/>
      <c r="Z640" s="337"/>
      <c r="AA640" s="404"/>
      <c r="AB640" s="405"/>
      <c r="AC640" s="405"/>
      <c r="AD640" s="405"/>
      <c r="AE640" s="405"/>
      <c r="AF640" s="406"/>
      <c r="AG640" s="168">
        <v>1897</v>
      </c>
      <c r="AH640" s="415"/>
      <c r="AI640" s="416"/>
      <c r="AJ640" s="416"/>
      <c r="AK640" s="416"/>
      <c r="AL640" s="416"/>
      <c r="AM640" s="390"/>
      <c r="AN640" s="171" t="s">
        <v>1196</v>
      </c>
    </row>
    <row r="641" spans="2:39" ht="17.25" customHeight="1" x14ac:dyDescent="0.45">
      <c r="B641" s="387"/>
      <c r="C641" s="370" t="s">
        <v>1197</v>
      </c>
      <c r="D641" s="370"/>
      <c r="E641" s="370"/>
      <c r="F641" s="370"/>
      <c r="G641" s="370"/>
      <c r="H641" s="370"/>
      <c r="I641" s="37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1"/>
      <c r="U641" s="168">
        <v>1898</v>
      </c>
      <c r="V641" s="335"/>
      <c r="W641" s="336"/>
      <c r="X641" s="336"/>
      <c r="Y641" s="336"/>
      <c r="Z641" s="337"/>
      <c r="AA641" s="168">
        <v>1899</v>
      </c>
      <c r="AB641" s="335"/>
      <c r="AC641" s="336"/>
      <c r="AD641" s="336"/>
      <c r="AE641" s="336"/>
      <c r="AF641" s="337"/>
      <c r="AG641" s="168">
        <v>1900</v>
      </c>
      <c r="AH641" s="415"/>
      <c r="AI641" s="416"/>
      <c r="AJ641" s="416"/>
      <c r="AK641" s="416"/>
      <c r="AL641" s="416"/>
      <c r="AM641" s="390"/>
    </row>
    <row r="642" spans="2:39" ht="15" customHeight="1" x14ac:dyDescent="0.45">
      <c r="B642" s="387"/>
      <c r="C642" s="370" t="s">
        <v>1198</v>
      </c>
      <c r="D642" s="370"/>
      <c r="E642" s="370"/>
      <c r="F642" s="370"/>
      <c r="G642" s="370"/>
      <c r="H642" s="370"/>
      <c r="I642" s="37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1"/>
      <c r="U642" s="168">
        <v>1901</v>
      </c>
      <c r="V642" s="335"/>
      <c r="W642" s="336"/>
      <c r="X642" s="336"/>
      <c r="Y642" s="336"/>
      <c r="Z642" s="337"/>
      <c r="AA642" s="168">
        <v>1902</v>
      </c>
      <c r="AB642" s="335"/>
      <c r="AC642" s="336"/>
      <c r="AD642" s="336"/>
      <c r="AE642" s="336"/>
      <c r="AF642" s="337"/>
      <c r="AG642" s="168">
        <v>1903</v>
      </c>
      <c r="AH642" s="415"/>
      <c r="AI642" s="416"/>
      <c r="AJ642" s="416"/>
      <c r="AK642" s="416"/>
      <c r="AL642" s="416"/>
      <c r="AM642" s="390"/>
    </row>
    <row r="643" spans="2:39" x14ac:dyDescent="0.45">
      <c r="B643" s="388"/>
      <c r="C643" s="370" t="s">
        <v>1199</v>
      </c>
      <c r="D643" s="370"/>
      <c r="E643" s="370"/>
      <c r="F643" s="370"/>
      <c r="G643" s="370"/>
      <c r="H643" s="370"/>
      <c r="I643" s="37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1"/>
      <c r="U643" s="168">
        <v>1912</v>
      </c>
      <c r="V643" s="335"/>
      <c r="W643" s="336"/>
      <c r="X643" s="336"/>
      <c r="Y643" s="336"/>
      <c r="Z643" s="337"/>
      <c r="AA643" s="168">
        <v>1918</v>
      </c>
      <c r="AB643" s="335"/>
      <c r="AC643" s="336"/>
      <c r="AD643" s="336"/>
      <c r="AE643" s="336"/>
      <c r="AF643" s="337"/>
      <c r="AG643" s="168">
        <v>1913</v>
      </c>
      <c r="AH643" s="415"/>
      <c r="AI643" s="416"/>
      <c r="AJ643" s="416"/>
      <c r="AK643" s="416"/>
      <c r="AL643" s="416"/>
      <c r="AM643" s="390"/>
    </row>
    <row r="644" spans="2:39" x14ac:dyDescent="0.45">
      <c r="B644" s="209">
        <f>+B638+1</f>
        <v>59</v>
      </c>
      <c r="C644" s="370" t="s">
        <v>1200</v>
      </c>
      <c r="D644" s="370"/>
      <c r="E644" s="370"/>
      <c r="F644" s="370"/>
      <c r="G644" s="370"/>
      <c r="H644" s="370"/>
      <c r="I644" s="37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168">
        <v>77</v>
      </c>
      <c r="V644" s="335"/>
      <c r="W644" s="336"/>
      <c r="X644" s="336"/>
      <c r="Y644" s="336"/>
      <c r="Z644" s="336"/>
      <c r="AA644" s="168">
        <v>74</v>
      </c>
      <c r="AB644" s="335"/>
      <c r="AC644" s="336"/>
      <c r="AD644" s="336"/>
      <c r="AE644" s="336"/>
      <c r="AF644" s="337"/>
      <c r="AG644" s="168">
        <v>79</v>
      </c>
      <c r="AH644" s="413"/>
      <c r="AI644" s="414"/>
      <c r="AJ644" s="414"/>
      <c r="AK644" s="414"/>
      <c r="AL644" s="414"/>
      <c r="AM644" s="201" t="s">
        <v>670</v>
      </c>
    </row>
    <row r="645" spans="2:39" x14ac:dyDescent="0.45">
      <c r="B645" s="209">
        <f t="shared" ref="B645:B654" si="2">+B644+1</f>
        <v>60</v>
      </c>
      <c r="C645" s="370" t="s">
        <v>1201</v>
      </c>
      <c r="D645" s="370"/>
      <c r="E645" s="370"/>
      <c r="F645" s="370"/>
      <c r="G645" s="370"/>
      <c r="H645" s="370"/>
      <c r="I645" s="37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168">
        <v>1040</v>
      </c>
      <c r="V645" s="335"/>
      <c r="W645" s="336"/>
      <c r="X645" s="336"/>
      <c r="Y645" s="336"/>
      <c r="Z645" s="336"/>
      <c r="AA645" s="404"/>
      <c r="AB645" s="405"/>
      <c r="AC645" s="405"/>
      <c r="AD645" s="405"/>
      <c r="AE645" s="405"/>
      <c r="AF645" s="406"/>
      <c r="AG645" s="168">
        <v>1041</v>
      </c>
      <c r="AH645" s="335"/>
      <c r="AI645" s="336"/>
      <c r="AJ645" s="336"/>
      <c r="AK645" s="336"/>
      <c r="AL645" s="336"/>
      <c r="AM645" s="201" t="s">
        <v>670</v>
      </c>
    </row>
    <row r="646" spans="2:39" x14ac:dyDescent="0.45">
      <c r="B646" s="209">
        <f t="shared" si="2"/>
        <v>61</v>
      </c>
      <c r="C646" s="370" t="s">
        <v>1202</v>
      </c>
      <c r="D646" s="370"/>
      <c r="E646" s="370"/>
      <c r="F646" s="370"/>
      <c r="G646" s="370"/>
      <c r="H646" s="370"/>
      <c r="I646" s="37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404"/>
      <c r="V646" s="405"/>
      <c r="W646" s="405"/>
      <c r="X646" s="405"/>
      <c r="Y646" s="405"/>
      <c r="Z646" s="406"/>
      <c r="AA646" s="404"/>
      <c r="AB646" s="405"/>
      <c r="AC646" s="405"/>
      <c r="AD646" s="405"/>
      <c r="AE646" s="405"/>
      <c r="AF646" s="406"/>
      <c r="AG646" s="168">
        <v>1042</v>
      </c>
      <c r="AH646" s="410"/>
      <c r="AI646" s="411"/>
      <c r="AJ646" s="411"/>
      <c r="AK646" s="411"/>
      <c r="AL646" s="411"/>
      <c r="AM646" s="201" t="s">
        <v>670</v>
      </c>
    </row>
    <row r="647" spans="2:39" ht="15" customHeight="1" x14ac:dyDescent="0.45">
      <c r="B647" s="209">
        <f t="shared" si="2"/>
        <v>62</v>
      </c>
      <c r="C647" s="370" t="s">
        <v>1203</v>
      </c>
      <c r="D647" s="370"/>
      <c r="E647" s="370"/>
      <c r="F647" s="370"/>
      <c r="G647" s="370"/>
      <c r="H647" s="370"/>
      <c r="I647" s="37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168">
        <v>824</v>
      </c>
      <c r="V647" s="335" t="s">
        <v>1204</v>
      </c>
      <c r="W647" s="336"/>
      <c r="X647" s="336"/>
      <c r="Y647" s="336"/>
      <c r="Z647" s="337"/>
      <c r="AA647" s="404"/>
      <c r="AB647" s="405"/>
      <c r="AC647" s="405"/>
      <c r="AD647" s="405"/>
      <c r="AE647" s="405"/>
      <c r="AF647" s="406"/>
      <c r="AG647" s="168">
        <v>825</v>
      </c>
      <c r="AH647" s="335"/>
      <c r="AI647" s="336"/>
      <c r="AJ647" s="336"/>
      <c r="AK647" s="336"/>
      <c r="AL647" s="336"/>
      <c r="AM647" s="201" t="s">
        <v>670</v>
      </c>
    </row>
    <row r="648" spans="2:39" ht="15" customHeight="1" x14ac:dyDescent="0.45">
      <c r="B648" s="386">
        <v>63</v>
      </c>
      <c r="C648" s="370" t="s">
        <v>1205</v>
      </c>
      <c r="D648" s="370"/>
      <c r="E648" s="370"/>
      <c r="F648" s="370"/>
      <c r="G648" s="370"/>
      <c r="H648" s="370"/>
      <c r="I648" s="37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404"/>
      <c r="V648" s="405"/>
      <c r="W648" s="405"/>
      <c r="X648" s="405"/>
      <c r="Y648" s="405"/>
      <c r="Z648" s="406"/>
      <c r="AA648" s="229"/>
      <c r="AB648" s="230"/>
      <c r="AC648" s="230"/>
      <c r="AD648" s="230"/>
      <c r="AE648" s="230"/>
      <c r="AF648" s="231"/>
      <c r="AG648" s="186">
        <v>1976</v>
      </c>
      <c r="AH648" s="335"/>
      <c r="AI648" s="336"/>
      <c r="AJ648" s="336"/>
      <c r="AK648" s="336"/>
      <c r="AL648" s="336"/>
      <c r="AM648" s="389" t="s">
        <v>670</v>
      </c>
    </row>
    <row r="649" spans="2:39" ht="15" customHeight="1" x14ac:dyDescent="0.45">
      <c r="B649" s="387"/>
      <c r="C649" s="370" t="s">
        <v>1206</v>
      </c>
      <c r="D649" s="370"/>
      <c r="E649" s="370"/>
      <c r="F649" s="370"/>
      <c r="G649" s="370"/>
      <c r="H649" s="370"/>
      <c r="I649" s="37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186">
        <v>1977</v>
      </c>
      <c r="V649" s="335"/>
      <c r="W649" s="336"/>
      <c r="X649" s="336"/>
      <c r="Y649" s="336"/>
      <c r="Z649" s="337"/>
      <c r="AA649" s="229"/>
      <c r="AB649" s="230"/>
      <c r="AC649" s="230"/>
      <c r="AD649" s="230"/>
      <c r="AE649" s="230"/>
      <c r="AF649" s="231"/>
      <c r="AG649" s="186">
        <v>1978</v>
      </c>
      <c r="AH649" s="335"/>
      <c r="AI649" s="336"/>
      <c r="AJ649" s="336"/>
      <c r="AK649" s="336"/>
      <c r="AL649" s="336"/>
      <c r="AM649" s="390"/>
    </row>
    <row r="650" spans="2:39" ht="15" customHeight="1" x14ac:dyDescent="0.45">
      <c r="B650" s="388"/>
      <c r="C650" s="370" t="s">
        <v>1207</v>
      </c>
      <c r="D650" s="370"/>
      <c r="E650" s="370"/>
      <c r="F650" s="370"/>
      <c r="G650" s="370"/>
      <c r="H650" s="370"/>
      <c r="I650" s="37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186">
        <v>1979</v>
      </c>
      <c r="V650" s="335"/>
      <c r="W650" s="336"/>
      <c r="X650" s="336"/>
      <c r="Y650" s="336"/>
      <c r="Z650" s="337"/>
      <c r="AA650" s="229"/>
      <c r="AB650" s="230"/>
      <c r="AC650" s="230"/>
      <c r="AD650" s="230"/>
      <c r="AE650" s="230"/>
      <c r="AF650" s="231"/>
      <c r="AG650" s="186">
        <v>1980</v>
      </c>
      <c r="AH650" s="335"/>
      <c r="AI650" s="336"/>
      <c r="AJ650" s="336"/>
      <c r="AK650" s="336"/>
      <c r="AL650" s="336"/>
      <c r="AM650" s="391"/>
    </row>
    <row r="651" spans="2:39" ht="18" customHeight="1" x14ac:dyDescent="0.45">
      <c r="B651" s="209">
        <f>+B648+1</f>
        <v>64</v>
      </c>
      <c r="C651" s="370" t="s">
        <v>1208</v>
      </c>
      <c r="D651" s="370"/>
      <c r="E651" s="370"/>
      <c r="F651" s="370"/>
      <c r="G651" s="370"/>
      <c r="H651" s="370"/>
      <c r="I651" s="37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168">
        <v>1043</v>
      </c>
      <c r="V651" s="413"/>
      <c r="W651" s="414"/>
      <c r="X651" s="414"/>
      <c r="Y651" s="414"/>
      <c r="Z651" s="414"/>
      <c r="AA651" s="168">
        <v>1102</v>
      </c>
      <c r="AB651" s="335"/>
      <c r="AC651" s="336"/>
      <c r="AD651" s="336"/>
      <c r="AE651" s="336"/>
      <c r="AF651" s="337"/>
      <c r="AG651" s="168">
        <v>1044</v>
      </c>
      <c r="AH651" s="413"/>
      <c r="AI651" s="414"/>
      <c r="AJ651" s="414"/>
      <c r="AK651" s="414"/>
      <c r="AL651" s="414"/>
      <c r="AM651" s="201" t="s">
        <v>670</v>
      </c>
    </row>
    <row r="652" spans="2:39" ht="18" customHeight="1" x14ac:dyDescent="0.45">
      <c r="B652" s="209">
        <f t="shared" si="2"/>
        <v>65</v>
      </c>
      <c r="C652" s="370" t="s">
        <v>1209</v>
      </c>
      <c r="D652" s="370"/>
      <c r="E652" s="370"/>
      <c r="F652" s="370"/>
      <c r="G652" s="370"/>
      <c r="H652" s="370"/>
      <c r="I652" s="37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168">
        <v>113</v>
      </c>
      <c r="V652" s="415">
        <f>+RLI!B13</f>
        <v>103000</v>
      </c>
      <c r="W652" s="416"/>
      <c r="X652" s="416"/>
      <c r="Y652" s="416"/>
      <c r="Z652" s="416"/>
      <c r="AA652" s="168">
        <v>1007</v>
      </c>
      <c r="AB652" s="335"/>
      <c r="AC652" s="336"/>
      <c r="AD652" s="336"/>
      <c r="AE652" s="336"/>
      <c r="AF652" s="337"/>
      <c r="AG652" s="168">
        <v>114</v>
      </c>
      <c r="AH652" s="283">
        <f>+V652*40%</f>
        <v>41200</v>
      </c>
      <c r="AI652" s="284"/>
      <c r="AJ652" s="284"/>
      <c r="AK652" s="284"/>
      <c r="AL652" s="284"/>
      <c r="AM652" s="201" t="s">
        <v>670</v>
      </c>
    </row>
    <row r="653" spans="2:39" ht="20.25" customHeight="1" x14ac:dyDescent="0.45">
      <c r="B653" s="209">
        <f t="shared" si="2"/>
        <v>66</v>
      </c>
      <c r="C653" s="370" t="s">
        <v>1210</v>
      </c>
      <c r="D653" s="370"/>
      <c r="E653" s="370"/>
      <c r="F653" s="370"/>
      <c r="G653" s="370"/>
      <c r="H653" s="370"/>
      <c r="I653" s="37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168">
        <v>1829</v>
      </c>
      <c r="V653" s="366"/>
      <c r="W653" s="367"/>
      <c r="X653" s="367"/>
      <c r="Y653" s="367"/>
      <c r="Z653" s="367"/>
      <c r="AA653" s="404"/>
      <c r="AB653" s="405"/>
      <c r="AC653" s="405"/>
      <c r="AD653" s="405"/>
      <c r="AE653" s="405"/>
      <c r="AF653" s="406"/>
      <c r="AG653" s="168">
        <v>1830</v>
      </c>
      <c r="AH653" s="366"/>
      <c r="AI653" s="367"/>
      <c r="AJ653" s="367"/>
      <c r="AK653" s="367"/>
      <c r="AL653" s="367"/>
      <c r="AM653" s="201" t="s">
        <v>670</v>
      </c>
    </row>
    <row r="654" spans="2:39" x14ac:dyDescent="0.45">
      <c r="B654" s="209">
        <f t="shared" si="2"/>
        <v>67</v>
      </c>
      <c r="C654" s="370" t="s">
        <v>1211</v>
      </c>
      <c r="D654" s="370"/>
      <c r="E654" s="370"/>
      <c r="F654" s="370"/>
      <c r="G654" s="370"/>
      <c r="H654" s="370"/>
      <c r="I654" s="37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168">
        <v>1835</v>
      </c>
      <c r="V654" s="335"/>
      <c r="W654" s="336"/>
      <c r="X654" s="336"/>
      <c r="Y654" s="336"/>
      <c r="Z654" s="337"/>
      <c r="AA654" s="168">
        <v>1836</v>
      </c>
      <c r="AB654" s="410"/>
      <c r="AC654" s="411"/>
      <c r="AD654" s="411"/>
      <c r="AE654" s="411"/>
      <c r="AF654" s="412"/>
      <c r="AG654" s="168">
        <v>1837</v>
      </c>
      <c r="AH654" s="335"/>
      <c r="AI654" s="336"/>
      <c r="AJ654" s="336"/>
      <c r="AK654" s="336"/>
      <c r="AL654" s="336"/>
      <c r="AM654" s="201" t="s">
        <v>670</v>
      </c>
    </row>
    <row r="655" spans="2:39" x14ac:dyDescent="0.45">
      <c r="B655" s="209">
        <f t="shared" ref="B655:B660" si="3">B654+1</f>
        <v>68</v>
      </c>
      <c r="C655" s="370" t="s">
        <v>1212</v>
      </c>
      <c r="D655" s="370"/>
      <c r="E655" s="370"/>
      <c r="F655" s="370"/>
      <c r="G655" s="370"/>
      <c r="H655" s="370"/>
      <c r="I655" s="37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168">
        <v>908</v>
      </c>
      <c r="V655" s="335"/>
      <c r="W655" s="336"/>
      <c r="X655" s="336"/>
      <c r="Y655" s="336"/>
      <c r="Z655" s="337"/>
      <c r="AA655" s="404"/>
      <c r="AB655" s="405"/>
      <c r="AC655" s="405"/>
      <c r="AD655" s="405"/>
      <c r="AE655" s="405"/>
      <c r="AF655" s="406"/>
      <c r="AG655" s="168">
        <v>909</v>
      </c>
      <c r="AH655" s="366"/>
      <c r="AI655" s="367"/>
      <c r="AJ655" s="367"/>
      <c r="AK655" s="367"/>
      <c r="AL655" s="367"/>
      <c r="AM655" s="201" t="s">
        <v>670</v>
      </c>
    </row>
    <row r="656" spans="2:39" x14ac:dyDescent="0.45">
      <c r="B656" s="208">
        <f t="shared" si="3"/>
        <v>69</v>
      </c>
      <c r="C656" s="281" t="s">
        <v>1213</v>
      </c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168">
        <v>951</v>
      </c>
      <c r="V656" s="380"/>
      <c r="W656" s="381"/>
      <c r="X656" s="381"/>
      <c r="Y656" s="381"/>
      <c r="Z656" s="382"/>
      <c r="AA656" s="407"/>
      <c r="AB656" s="408"/>
      <c r="AC656" s="408"/>
      <c r="AD656" s="408"/>
      <c r="AE656" s="408"/>
      <c r="AF656" s="409"/>
      <c r="AG656" s="168">
        <v>952</v>
      </c>
      <c r="AH656" s="366"/>
      <c r="AI656" s="367"/>
      <c r="AJ656" s="367"/>
      <c r="AK656" s="367"/>
      <c r="AL656" s="367"/>
      <c r="AM656" s="201" t="s">
        <v>670</v>
      </c>
    </row>
    <row r="657" spans="2:39" x14ac:dyDescent="0.45">
      <c r="B657" s="209">
        <f t="shared" si="3"/>
        <v>70</v>
      </c>
      <c r="C657" s="370" t="s">
        <v>1214</v>
      </c>
      <c r="D657" s="370"/>
      <c r="E657" s="370"/>
      <c r="F657" s="370"/>
      <c r="G657" s="370"/>
      <c r="H657" s="370"/>
      <c r="I657" s="37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168">
        <v>753</v>
      </c>
      <c r="V657" s="335"/>
      <c r="W657" s="336"/>
      <c r="X657" s="336"/>
      <c r="Y657" s="336"/>
      <c r="Z657" s="337"/>
      <c r="AA657" s="168">
        <v>754</v>
      </c>
      <c r="AB657" s="335"/>
      <c r="AC657" s="336"/>
      <c r="AD657" s="336"/>
      <c r="AE657" s="336"/>
      <c r="AF657" s="337"/>
      <c r="AG657" s="168">
        <v>755</v>
      </c>
      <c r="AH657" s="366"/>
      <c r="AI657" s="367"/>
      <c r="AJ657" s="367"/>
      <c r="AK657" s="367"/>
      <c r="AL657" s="367"/>
      <c r="AM657" s="201" t="s">
        <v>670</v>
      </c>
    </row>
    <row r="658" spans="2:39" x14ac:dyDescent="0.45">
      <c r="B658" s="209">
        <f t="shared" si="3"/>
        <v>71</v>
      </c>
      <c r="C658" s="370" t="s">
        <v>1215</v>
      </c>
      <c r="D658" s="370"/>
      <c r="E658" s="370"/>
      <c r="F658" s="370"/>
      <c r="G658" s="370"/>
      <c r="H658" s="370"/>
      <c r="I658" s="37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168">
        <v>133</v>
      </c>
      <c r="V658" s="335"/>
      <c r="W658" s="336"/>
      <c r="X658" s="336"/>
      <c r="Y658" s="336"/>
      <c r="Z658" s="337"/>
      <c r="AA658" s="168">
        <v>138</v>
      </c>
      <c r="AB658" s="335"/>
      <c r="AC658" s="336"/>
      <c r="AD658" s="336"/>
      <c r="AE658" s="336"/>
      <c r="AF658" s="337"/>
      <c r="AG658" s="168">
        <v>134</v>
      </c>
      <c r="AH658" s="335"/>
      <c r="AI658" s="336"/>
      <c r="AJ658" s="336"/>
      <c r="AK658" s="336"/>
      <c r="AL658" s="336"/>
      <c r="AM658" s="201" t="s">
        <v>670</v>
      </c>
    </row>
    <row r="659" spans="2:39" x14ac:dyDescent="0.45">
      <c r="B659" s="209">
        <f t="shared" si="3"/>
        <v>72</v>
      </c>
      <c r="C659" s="370" t="s">
        <v>1216</v>
      </c>
      <c r="D659" s="370"/>
      <c r="E659" s="370"/>
      <c r="F659" s="370"/>
      <c r="G659" s="370"/>
      <c r="H659" s="370"/>
      <c r="I659" s="37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168">
        <v>32</v>
      </c>
      <c r="V659" s="335"/>
      <c r="W659" s="336"/>
      <c r="X659" s="336"/>
      <c r="Y659" s="336"/>
      <c r="Z659" s="337"/>
      <c r="AA659" s="168">
        <v>76</v>
      </c>
      <c r="AB659" s="335"/>
      <c r="AC659" s="336"/>
      <c r="AD659" s="336"/>
      <c r="AE659" s="336"/>
      <c r="AF659" s="337"/>
      <c r="AG659" s="168">
        <v>34</v>
      </c>
      <c r="AH659" s="366"/>
      <c r="AI659" s="367"/>
      <c r="AJ659" s="367"/>
      <c r="AK659" s="367"/>
      <c r="AL659" s="367"/>
      <c r="AM659" s="201" t="s">
        <v>670</v>
      </c>
    </row>
    <row r="660" spans="2:39" x14ac:dyDescent="0.45">
      <c r="B660" s="209">
        <f t="shared" si="3"/>
        <v>73</v>
      </c>
      <c r="C660" s="370" t="s">
        <v>1217</v>
      </c>
      <c r="D660" s="370"/>
      <c r="E660" s="370"/>
      <c r="F660" s="370"/>
      <c r="G660" s="370"/>
      <c r="H660" s="370"/>
      <c r="I660" s="37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168">
        <v>1643</v>
      </c>
      <c r="V660" s="335"/>
      <c r="W660" s="336"/>
      <c r="X660" s="336"/>
      <c r="Y660" s="336"/>
      <c r="Z660" s="337"/>
      <c r="AA660" s="401"/>
      <c r="AB660" s="402"/>
      <c r="AC660" s="402"/>
      <c r="AD660" s="402"/>
      <c r="AE660" s="402"/>
      <c r="AF660" s="403"/>
      <c r="AG660" s="168">
        <v>1644</v>
      </c>
      <c r="AH660" s="366"/>
      <c r="AI660" s="367"/>
      <c r="AJ660" s="367"/>
      <c r="AK660" s="367"/>
      <c r="AL660" s="367"/>
      <c r="AM660" s="201" t="s">
        <v>670</v>
      </c>
    </row>
    <row r="661" spans="2:39" x14ac:dyDescent="0.45">
      <c r="B661" s="209">
        <f t="shared" ref="B661:B670" si="4">+B660+1</f>
        <v>74</v>
      </c>
      <c r="C661" s="370" t="s">
        <v>279</v>
      </c>
      <c r="D661" s="370"/>
      <c r="E661" s="370"/>
      <c r="F661" s="370"/>
      <c r="G661" s="370"/>
      <c r="H661" s="370"/>
      <c r="I661" s="37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168">
        <v>911</v>
      </c>
      <c r="AH661" s="335"/>
      <c r="AI661" s="336"/>
      <c r="AJ661" s="336"/>
      <c r="AK661" s="336"/>
      <c r="AL661" s="336"/>
      <c r="AM661" s="201" t="s">
        <v>670</v>
      </c>
    </row>
    <row r="662" spans="2:39" ht="15" customHeight="1" x14ac:dyDescent="0.45">
      <c r="B662" s="209">
        <f t="shared" si="4"/>
        <v>75</v>
      </c>
      <c r="C662" s="370" t="s">
        <v>1218</v>
      </c>
      <c r="D662" s="370"/>
      <c r="E662" s="370"/>
      <c r="F662" s="370"/>
      <c r="G662" s="370"/>
      <c r="H662" s="370"/>
      <c r="I662" s="37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168">
        <v>913</v>
      </c>
      <c r="AH662" s="335"/>
      <c r="AI662" s="336"/>
      <c r="AJ662" s="336"/>
      <c r="AK662" s="336"/>
      <c r="AL662" s="336"/>
      <c r="AM662" s="201" t="s">
        <v>670</v>
      </c>
    </row>
    <row r="663" spans="2:39" ht="15" customHeight="1" x14ac:dyDescent="0.45">
      <c r="B663" s="209">
        <f t="shared" si="4"/>
        <v>76</v>
      </c>
      <c r="C663" s="370" t="s">
        <v>1219</v>
      </c>
      <c r="D663" s="370"/>
      <c r="E663" s="370"/>
      <c r="F663" s="370"/>
      <c r="G663" s="370"/>
      <c r="H663" s="370"/>
      <c r="I663" s="37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168">
        <v>923</v>
      </c>
      <c r="AH663" s="216"/>
      <c r="AI663" s="214"/>
      <c r="AJ663" s="214"/>
      <c r="AK663" s="214"/>
      <c r="AL663" s="214"/>
      <c r="AM663" s="201" t="s">
        <v>670</v>
      </c>
    </row>
    <row r="664" spans="2:39" ht="15" customHeight="1" x14ac:dyDescent="0.45">
      <c r="B664" s="209">
        <f t="shared" si="4"/>
        <v>77</v>
      </c>
      <c r="C664" s="370" t="s">
        <v>1220</v>
      </c>
      <c r="D664" s="370"/>
      <c r="E664" s="370"/>
      <c r="F664" s="370"/>
      <c r="G664" s="370"/>
      <c r="H664" s="370"/>
      <c r="I664" s="37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168">
        <v>924</v>
      </c>
      <c r="AH664" s="216"/>
      <c r="AI664" s="214"/>
      <c r="AJ664" s="214"/>
      <c r="AK664" s="214"/>
      <c r="AL664" s="214"/>
      <c r="AM664" s="201" t="s">
        <v>670</v>
      </c>
    </row>
    <row r="665" spans="2:39" ht="15" customHeight="1" x14ac:dyDescent="0.45">
      <c r="B665" s="209">
        <f t="shared" si="4"/>
        <v>78</v>
      </c>
      <c r="C665" s="370" t="s">
        <v>1221</v>
      </c>
      <c r="D665" s="370"/>
      <c r="E665" s="370"/>
      <c r="F665" s="370"/>
      <c r="G665" s="370"/>
      <c r="H665" s="370"/>
      <c r="I665" s="37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168">
        <v>1051</v>
      </c>
      <c r="AH665" s="335"/>
      <c r="AI665" s="336"/>
      <c r="AJ665" s="336"/>
      <c r="AK665" s="336"/>
      <c r="AL665" s="337"/>
      <c r="AM665" s="201" t="s">
        <v>670</v>
      </c>
    </row>
    <row r="666" spans="2:39" x14ac:dyDescent="0.45">
      <c r="B666" s="209">
        <f t="shared" si="4"/>
        <v>79</v>
      </c>
      <c r="C666" s="370" t="s">
        <v>1222</v>
      </c>
      <c r="D666" s="370"/>
      <c r="E666" s="370"/>
      <c r="F666" s="370"/>
      <c r="G666" s="370"/>
      <c r="H666" s="370"/>
      <c r="I666" s="37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168">
        <v>1052</v>
      </c>
      <c r="AH666" s="335"/>
      <c r="AI666" s="336"/>
      <c r="AJ666" s="336"/>
      <c r="AK666" s="336"/>
      <c r="AL666" s="337"/>
      <c r="AM666" s="201" t="s">
        <v>670</v>
      </c>
    </row>
    <row r="667" spans="2:39" ht="15" customHeight="1" x14ac:dyDescent="0.45">
      <c r="B667" s="209">
        <f t="shared" si="4"/>
        <v>80</v>
      </c>
      <c r="C667" s="370" t="s">
        <v>1223</v>
      </c>
      <c r="D667" s="370"/>
      <c r="E667" s="370"/>
      <c r="F667" s="370"/>
      <c r="G667" s="370"/>
      <c r="H667" s="370"/>
      <c r="I667" s="37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168">
        <v>21</v>
      </c>
      <c r="AH667" s="216"/>
      <c r="AI667" s="214"/>
      <c r="AJ667" s="214"/>
      <c r="AK667" s="214"/>
      <c r="AL667" s="214"/>
      <c r="AM667" s="201" t="s">
        <v>670</v>
      </c>
    </row>
    <row r="668" spans="2:39" ht="15" customHeight="1" x14ac:dyDescent="0.45">
      <c r="B668" s="209">
        <f t="shared" si="4"/>
        <v>81</v>
      </c>
      <c r="C668" s="370" t="s">
        <v>1224</v>
      </c>
      <c r="D668" s="370"/>
      <c r="E668" s="370"/>
      <c r="F668" s="370"/>
      <c r="G668" s="370"/>
      <c r="H668" s="370"/>
      <c r="I668" s="37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168">
        <v>43</v>
      </c>
      <c r="AH668" s="216"/>
      <c r="AI668" s="214"/>
      <c r="AJ668" s="214"/>
      <c r="AK668" s="214"/>
      <c r="AL668" s="214"/>
      <c r="AM668" s="201" t="s">
        <v>670</v>
      </c>
    </row>
    <row r="669" spans="2:39" ht="15" customHeight="1" x14ac:dyDescent="0.45">
      <c r="B669" s="209">
        <f t="shared" si="4"/>
        <v>82</v>
      </c>
      <c r="C669" s="370" t="s">
        <v>1225</v>
      </c>
      <c r="D669" s="370"/>
      <c r="E669" s="370"/>
      <c r="F669" s="370"/>
      <c r="G669" s="370"/>
      <c r="H669" s="370"/>
      <c r="I669" s="37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168">
        <v>767</v>
      </c>
      <c r="AH669" s="216"/>
      <c r="AI669" s="214"/>
      <c r="AJ669" s="214"/>
      <c r="AK669" s="214"/>
      <c r="AL669" s="214"/>
      <c r="AM669" s="201" t="s">
        <v>670</v>
      </c>
    </row>
    <row r="670" spans="2:39" ht="14.65" thickBot="1" x14ac:dyDescent="0.5">
      <c r="B670" s="227">
        <f t="shared" si="4"/>
        <v>83</v>
      </c>
      <c r="C670" s="395" t="s">
        <v>280</v>
      </c>
      <c r="D670" s="395"/>
      <c r="E670" s="395"/>
      <c r="F670" s="395"/>
      <c r="G670" s="395"/>
      <c r="H670" s="395"/>
      <c r="I670" s="395"/>
      <c r="J670" s="395"/>
      <c r="K670" s="395"/>
      <c r="L670" s="395"/>
      <c r="M670" s="395"/>
      <c r="N670" s="395"/>
      <c r="O670" s="395"/>
      <c r="P670" s="395"/>
      <c r="Q670" s="395"/>
      <c r="R670" s="395"/>
      <c r="S670" s="395"/>
      <c r="T670" s="395"/>
      <c r="U670" s="395"/>
      <c r="V670" s="395"/>
      <c r="W670" s="395"/>
      <c r="X670" s="395"/>
      <c r="Y670" s="395"/>
      <c r="Z670" s="395"/>
      <c r="AA670" s="395"/>
      <c r="AB670" s="395"/>
      <c r="AC670" s="395"/>
      <c r="AD670" s="395"/>
      <c r="AE670" s="395"/>
      <c r="AF670" s="395"/>
      <c r="AG670" s="168">
        <v>862</v>
      </c>
      <c r="AH670" s="396"/>
      <c r="AI670" s="397"/>
      <c r="AJ670" s="397"/>
      <c r="AK670" s="397"/>
      <c r="AL670" s="397"/>
      <c r="AM670" s="202" t="s">
        <v>670</v>
      </c>
    </row>
    <row r="671" spans="2:39" ht="6" customHeight="1" thickTop="1" thickBot="1" x14ac:dyDescent="0.5">
      <c r="B671" s="356"/>
      <c r="C671" s="356"/>
      <c r="D671" s="356"/>
      <c r="E671" s="356"/>
      <c r="F671" s="356"/>
      <c r="G671" s="356"/>
      <c r="H671" s="356"/>
      <c r="I671" s="356"/>
      <c r="J671" s="356"/>
      <c r="K671" s="356"/>
      <c r="L671" s="356"/>
      <c r="M671" s="356"/>
      <c r="N671" s="356"/>
      <c r="O671" s="356"/>
      <c r="P671" s="356"/>
      <c r="Q671" s="356"/>
      <c r="R671" s="356"/>
      <c r="S671" s="356"/>
      <c r="T671" s="356"/>
      <c r="U671" s="356"/>
      <c r="V671" s="356"/>
      <c r="W671" s="356"/>
      <c r="X671" s="356"/>
      <c r="Y671" s="356"/>
      <c r="Z671" s="356"/>
      <c r="AA671" s="356"/>
      <c r="AB671" s="356"/>
      <c r="AC671" s="356"/>
      <c r="AD671" s="356"/>
      <c r="AE671" s="356"/>
      <c r="AF671" s="356"/>
      <c r="AG671" s="356"/>
      <c r="AH671" s="356"/>
      <c r="AI671" s="356"/>
      <c r="AJ671" s="356"/>
      <c r="AK671" s="356"/>
      <c r="AL671" s="356"/>
      <c r="AM671" s="356"/>
    </row>
    <row r="672" spans="2:39" ht="14.65" thickTop="1" x14ac:dyDescent="0.45">
      <c r="B672" s="398" t="s">
        <v>1226</v>
      </c>
      <c r="C672" s="399"/>
      <c r="D672" s="399"/>
      <c r="E672" s="399"/>
      <c r="F672" s="399"/>
      <c r="G672" s="399"/>
      <c r="H672" s="399"/>
      <c r="I672" s="399"/>
      <c r="J672" s="399"/>
      <c r="K672" s="399"/>
      <c r="L672" s="399"/>
      <c r="M672" s="399"/>
      <c r="N672" s="399"/>
      <c r="O672" s="399"/>
      <c r="P672" s="399"/>
      <c r="Q672" s="399"/>
      <c r="R672" s="399"/>
      <c r="S672" s="399"/>
      <c r="T672" s="399"/>
      <c r="U672" s="399"/>
      <c r="V672" s="399"/>
      <c r="W672" s="399"/>
      <c r="X672" s="399"/>
      <c r="Y672" s="399"/>
      <c r="Z672" s="399"/>
      <c r="AA672" s="399"/>
      <c r="AB672" s="399"/>
      <c r="AC672" s="399"/>
      <c r="AD672" s="399"/>
      <c r="AE672" s="399"/>
      <c r="AF672" s="399"/>
      <c r="AG672" s="399"/>
      <c r="AH672" s="399"/>
      <c r="AI672" s="399"/>
      <c r="AJ672" s="399"/>
      <c r="AK672" s="399"/>
      <c r="AL672" s="399"/>
      <c r="AM672" s="400"/>
    </row>
    <row r="673" spans="2:39" ht="23.25" customHeight="1" x14ac:dyDescent="0.45">
      <c r="B673" s="222">
        <f>+B670+1</f>
        <v>84</v>
      </c>
      <c r="C673" s="305" t="s">
        <v>281</v>
      </c>
      <c r="D673" s="305"/>
      <c r="E673" s="305"/>
      <c r="F673" s="305"/>
      <c r="G673" s="305"/>
      <c r="H673" s="305"/>
      <c r="I673" s="305"/>
      <c r="J673" s="305"/>
      <c r="K673" s="305"/>
      <c r="L673" s="305"/>
      <c r="M673" s="305"/>
      <c r="N673" s="305"/>
      <c r="O673" s="305"/>
      <c r="P673" s="305"/>
      <c r="Q673" s="305"/>
      <c r="R673" s="305"/>
      <c r="S673" s="305"/>
      <c r="T673" s="305"/>
      <c r="U673" s="232">
        <v>51</v>
      </c>
      <c r="V673" s="323"/>
      <c r="W673" s="324"/>
      <c r="X673" s="324"/>
      <c r="Y673" s="324"/>
      <c r="Z673" s="324"/>
      <c r="AA673" s="232">
        <v>63</v>
      </c>
      <c r="AB673" s="323"/>
      <c r="AC673" s="324"/>
      <c r="AD673" s="324"/>
      <c r="AE673" s="324"/>
      <c r="AF673" s="325"/>
      <c r="AG673" s="168">
        <v>71</v>
      </c>
      <c r="AH673" s="323"/>
      <c r="AI673" s="324"/>
      <c r="AJ673" s="324"/>
      <c r="AK673" s="324"/>
      <c r="AL673" s="325"/>
      <c r="AM673" s="201" t="s">
        <v>284</v>
      </c>
    </row>
    <row r="674" spans="2:39" ht="15" customHeight="1" x14ac:dyDescent="0.45">
      <c r="B674" s="386">
        <f>+B673+1</f>
        <v>85</v>
      </c>
      <c r="C674" s="370" t="s">
        <v>1227</v>
      </c>
      <c r="D674" s="370"/>
      <c r="E674" s="370"/>
      <c r="F674" s="370"/>
      <c r="G674" s="370"/>
      <c r="H674" s="370"/>
      <c r="I674" s="37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168">
        <v>36</v>
      </c>
      <c r="AH674" s="283">
        <f>+AH675</f>
        <v>10000000</v>
      </c>
      <c r="AI674" s="284"/>
      <c r="AJ674" s="284"/>
      <c r="AK674" s="284"/>
      <c r="AL674" s="284"/>
      <c r="AM674" s="389" t="s">
        <v>284</v>
      </c>
    </row>
    <row r="675" spans="2:39" ht="15" customHeight="1" x14ac:dyDescent="0.45">
      <c r="B675" s="387"/>
      <c r="C675" s="370" t="s">
        <v>1228</v>
      </c>
      <c r="D675" s="370"/>
      <c r="E675" s="370"/>
      <c r="F675" s="370"/>
      <c r="G675" s="370"/>
      <c r="H675" s="370"/>
      <c r="I675" s="37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168">
        <v>1904</v>
      </c>
      <c r="AH675" s="283">
        <f>+Balance!F11</f>
        <v>10000000</v>
      </c>
      <c r="AI675" s="284"/>
      <c r="AJ675" s="284"/>
      <c r="AK675" s="284"/>
      <c r="AL675" s="284"/>
      <c r="AM675" s="390"/>
    </row>
    <row r="676" spans="2:39" ht="15" customHeight="1" x14ac:dyDescent="0.45">
      <c r="B676" s="387"/>
      <c r="C676" s="370" t="s">
        <v>1229</v>
      </c>
      <c r="D676" s="370"/>
      <c r="E676" s="370"/>
      <c r="F676" s="370"/>
      <c r="G676" s="370"/>
      <c r="H676" s="370"/>
      <c r="I676" s="37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168">
        <v>1905</v>
      </c>
      <c r="AH676" s="392"/>
      <c r="AI676" s="393"/>
      <c r="AJ676" s="393"/>
      <c r="AK676" s="393"/>
      <c r="AL676" s="394"/>
      <c r="AM676" s="390"/>
    </row>
    <row r="677" spans="2:39" ht="15" customHeight="1" x14ac:dyDescent="0.45">
      <c r="B677" s="387"/>
      <c r="C677" s="370" t="s">
        <v>282</v>
      </c>
      <c r="D677" s="370"/>
      <c r="E677" s="370"/>
      <c r="F677" s="370"/>
      <c r="G677" s="370"/>
      <c r="H677" s="370"/>
      <c r="I677" s="37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168">
        <v>1906</v>
      </c>
      <c r="AH677" s="392"/>
      <c r="AI677" s="393"/>
      <c r="AJ677" s="393"/>
      <c r="AK677" s="393"/>
      <c r="AL677" s="394"/>
      <c r="AM677" s="390"/>
    </row>
    <row r="678" spans="2:39" ht="15" customHeight="1" x14ac:dyDescent="0.45">
      <c r="B678" s="388"/>
      <c r="C678" s="370" t="s">
        <v>283</v>
      </c>
      <c r="D678" s="370"/>
      <c r="E678" s="370"/>
      <c r="F678" s="370"/>
      <c r="G678" s="370"/>
      <c r="H678" s="370"/>
      <c r="I678" s="37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168">
        <v>1916</v>
      </c>
      <c r="AH678" s="366"/>
      <c r="AI678" s="367"/>
      <c r="AJ678" s="367"/>
      <c r="AK678" s="367"/>
      <c r="AL678" s="368"/>
      <c r="AM678" s="391"/>
    </row>
    <row r="679" spans="2:39" ht="15" customHeight="1" x14ac:dyDescent="0.45">
      <c r="B679" s="208">
        <f>+B674+1</f>
        <v>86</v>
      </c>
      <c r="C679" s="370" t="s">
        <v>1230</v>
      </c>
      <c r="D679" s="370"/>
      <c r="E679" s="370"/>
      <c r="F679" s="370"/>
      <c r="G679" s="370"/>
      <c r="H679" s="370"/>
      <c r="I679" s="37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168">
        <v>848</v>
      </c>
      <c r="AH679" s="380"/>
      <c r="AI679" s="381"/>
      <c r="AJ679" s="381"/>
      <c r="AK679" s="381"/>
      <c r="AL679" s="382"/>
      <c r="AM679" s="201" t="s">
        <v>284</v>
      </c>
    </row>
    <row r="680" spans="2:39" ht="15" customHeight="1" x14ac:dyDescent="0.45">
      <c r="B680" s="209">
        <f t="shared" ref="B680:B697" si="5">+B679+1</f>
        <v>87</v>
      </c>
      <c r="C680" s="370" t="s">
        <v>1231</v>
      </c>
      <c r="D680" s="370"/>
      <c r="E680" s="370"/>
      <c r="F680" s="370"/>
      <c r="G680" s="370"/>
      <c r="H680" s="370"/>
      <c r="I680" s="37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168">
        <v>82</v>
      </c>
      <c r="AH680" s="335"/>
      <c r="AI680" s="336"/>
      <c r="AJ680" s="336"/>
      <c r="AK680" s="336"/>
      <c r="AL680" s="337"/>
      <c r="AM680" s="201" t="s">
        <v>284</v>
      </c>
    </row>
    <row r="681" spans="2:39" ht="15" customHeight="1" x14ac:dyDescent="0.45">
      <c r="B681" s="209">
        <f t="shared" si="5"/>
        <v>88</v>
      </c>
      <c r="C681" s="370" t="s">
        <v>285</v>
      </c>
      <c r="D681" s="370"/>
      <c r="E681" s="370"/>
      <c r="F681" s="370"/>
      <c r="G681" s="370"/>
      <c r="H681" s="370"/>
      <c r="I681" s="37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168">
        <v>1123</v>
      </c>
      <c r="AH681" s="335"/>
      <c r="AI681" s="336"/>
      <c r="AJ681" s="336"/>
      <c r="AK681" s="336"/>
      <c r="AL681" s="337"/>
      <c r="AM681" s="201" t="s">
        <v>284</v>
      </c>
    </row>
    <row r="682" spans="2:39" ht="15" customHeight="1" x14ac:dyDescent="0.45">
      <c r="B682" s="209">
        <f t="shared" si="5"/>
        <v>89</v>
      </c>
      <c r="C682" s="370" t="s">
        <v>1232</v>
      </c>
      <c r="D682" s="370"/>
      <c r="E682" s="370"/>
      <c r="F682" s="370"/>
      <c r="G682" s="370"/>
      <c r="H682" s="370"/>
      <c r="I682" s="37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168">
        <v>83</v>
      </c>
      <c r="AH682" s="335"/>
      <c r="AI682" s="336"/>
      <c r="AJ682" s="336"/>
      <c r="AK682" s="336"/>
      <c r="AL682" s="337"/>
      <c r="AM682" s="201" t="s">
        <v>284</v>
      </c>
    </row>
    <row r="683" spans="2:39" ht="15" customHeight="1" x14ac:dyDescent="0.45">
      <c r="B683" s="209">
        <f t="shared" si="5"/>
        <v>90</v>
      </c>
      <c r="C683" s="370" t="s">
        <v>1233</v>
      </c>
      <c r="D683" s="370"/>
      <c r="E683" s="370"/>
      <c r="F683" s="370"/>
      <c r="G683" s="370"/>
      <c r="H683" s="370"/>
      <c r="I683" s="37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168">
        <v>173</v>
      </c>
      <c r="AH683" s="335"/>
      <c r="AI683" s="336"/>
      <c r="AJ683" s="336"/>
      <c r="AK683" s="336"/>
      <c r="AL683" s="337"/>
      <c r="AM683" s="201" t="s">
        <v>284</v>
      </c>
    </row>
    <row r="684" spans="2:39" ht="15" customHeight="1" x14ac:dyDescent="0.45">
      <c r="B684" s="209">
        <f t="shared" si="5"/>
        <v>91</v>
      </c>
      <c r="C684" s="370" t="s">
        <v>1234</v>
      </c>
      <c r="D684" s="370"/>
      <c r="E684" s="370"/>
      <c r="F684" s="370"/>
      <c r="G684" s="370"/>
      <c r="H684" s="370"/>
      <c r="I684" s="37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168">
        <v>198</v>
      </c>
      <c r="AH684" s="366"/>
      <c r="AI684" s="367"/>
      <c r="AJ684" s="367"/>
      <c r="AK684" s="367"/>
      <c r="AL684" s="368"/>
      <c r="AM684" s="201" t="s">
        <v>284</v>
      </c>
    </row>
    <row r="685" spans="2:39" ht="15" customHeight="1" x14ac:dyDescent="0.45">
      <c r="B685" s="209">
        <f t="shared" si="5"/>
        <v>92</v>
      </c>
      <c r="C685" s="370" t="s">
        <v>1235</v>
      </c>
      <c r="D685" s="370"/>
      <c r="E685" s="370"/>
      <c r="F685" s="370"/>
      <c r="G685" s="370"/>
      <c r="H685" s="370"/>
      <c r="I685" s="37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168">
        <v>54</v>
      </c>
      <c r="AH685" s="335"/>
      <c r="AI685" s="336"/>
      <c r="AJ685" s="336"/>
      <c r="AK685" s="336"/>
      <c r="AL685" s="337"/>
      <c r="AM685" s="201" t="s">
        <v>284</v>
      </c>
    </row>
    <row r="686" spans="2:39" ht="15" customHeight="1" x14ac:dyDescent="0.45">
      <c r="B686" s="209">
        <f t="shared" si="5"/>
        <v>93</v>
      </c>
      <c r="C686" s="370" t="s">
        <v>286</v>
      </c>
      <c r="D686" s="370"/>
      <c r="E686" s="370"/>
      <c r="F686" s="370"/>
      <c r="G686" s="370"/>
      <c r="H686" s="370"/>
      <c r="I686" s="37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168">
        <v>832</v>
      </c>
      <c r="AH686" s="335"/>
      <c r="AI686" s="336"/>
      <c r="AJ686" s="336"/>
      <c r="AK686" s="336"/>
      <c r="AL686" s="337"/>
      <c r="AM686" s="201" t="s">
        <v>284</v>
      </c>
    </row>
    <row r="687" spans="2:39" ht="15" customHeight="1" x14ac:dyDescent="0.45">
      <c r="B687" s="209">
        <f t="shared" si="5"/>
        <v>94</v>
      </c>
      <c r="C687" s="370" t="s">
        <v>287</v>
      </c>
      <c r="D687" s="370"/>
      <c r="E687" s="370"/>
      <c r="F687" s="370"/>
      <c r="G687" s="370"/>
      <c r="H687" s="370"/>
      <c r="I687" s="37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168">
        <v>1907</v>
      </c>
      <c r="AH687" s="335"/>
      <c r="AI687" s="336"/>
      <c r="AJ687" s="336"/>
      <c r="AK687" s="336"/>
      <c r="AL687" s="337"/>
      <c r="AM687" s="201" t="s">
        <v>284</v>
      </c>
    </row>
    <row r="688" spans="2:39" ht="15" customHeight="1" x14ac:dyDescent="0.45">
      <c r="B688" s="209">
        <f t="shared" si="5"/>
        <v>95</v>
      </c>
      <c r="C688" s="370" t="s">
        <v>1236</v>
      </c>
      <c r="D688" s="370"/>
      <c r="E688" s="370"/>
      <c r="F688" s="370"/>
      <c r="G688" s="370"/>
      <c r="H688" s="370"/>
      <c r="I688" s="37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168">
        <v>833</v>
      </c>
      <c r="AH688" s="216"/>
      <c r="AI688" s="214"/>
      <c r="AJ688" s="214"/>
      <c r="AK688" s="214"/>
      <c r="AL688" s="217"/>
      <c r="AM688" s="201" t="s">
        <v>284</v>
      </c>
    </row>
    <row r="689" spans="2:40" ht="15" customHeight="1" x14ac:dyDescent="0.45">
      <c r="B689" s="209">
        <f t="shared" si="5"/>
        <v>96</v>
      </c>
      <c r="C689" s="370" t="s">
        <v>288</v>
      </c>
      <c r="D689" s="370"/>
      <c r="E689" s="370"/>
      <c r="F689" s="370"/>
      <c r="G689" s="370"/>
      <c r="H689" s="370"/>
      <c r="I689" s="37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1"/>
      <c r="AG689" s="168">
        <v>1908</v>
      </c>
      <c r="AH689" s="335"/>
      <c r="AI689" s="336"/>
      <c r="AJ689" s="336"/>
      <c r="AK689" s="336"/>
      <c r="AL689" s="337"/>
      <c r="AM689" s="201" t="s">
        <v>284</v>
      </c>
    </row>
    <row r="690" spans="2:40" ht="20.25" customHeight="1" x14ac:dyDescent="0.45">
      <c r="B690" s="209">
        <f t="shared" si="5"/>
        <v>97</v>
      </c>
      <c r="C690" s="281" t="s">
        <v>1237</v>
      </c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2"/>
      <c r="O690" s="211">
        <v>119</v>
      </c>
      <c r="P690" s="366"/>
      <c r="Q690" s="367"/>
      <c r="R690" s="367"/>
      <c r="S690" s="367"/>
      <c r="T690" s="368"/>
      <c r="U690" s="280" t="s">
        <v>1238</v>
      </c>
      <c r="V690" s="281"/>
      <c r="W690" s="281"/>
      <c r="X690" s="281"/>
      <c r="Y690" s="281"/>
      <c r="Z690" s="282"/>
      <c r="AA690" s="211">
        <v>116</v>
      </c>
      <c r="AB690" s="383"/>
      <c r="AC690" s="384"/>
      <c r="AD690" s="384"/>
      <c r="AE690" s="384"/>
      <c r="AF690" s="385"/>
      <c r="AG690" s="168">
        <v>757</v>
      </c>
      <c r="AH690" s="366"/>
      <c r="AI690" s="367"/>
      <c r="AJ690" s="367"/>
      <c r="AK690" s="367"/>
      <c r="AL690" s="368"/>
      <c r="AM690" s="201" t="s">
        <v>284</v>
      </c>
      <c r="AN690" s="171" t="s">
        <v>1030</v>
      </c>
    </row>
    <row r="691" spans="2:40" ht="15" customHeight="1" x14ac:dyDescent="0.45">
      <c r="B691" s="209">
        <f t="shared" si="5"/>
        <v>98</v>
      </c>
      <c r="C691" s="370" t="s">
        <v>1239</v>
      </c>
      <c r="D691" s="370"/>
      <c r="E691" s="370"/>
      <c r="F691" s="370"/>
      <c r="G691" s="370"/>
      <c r="H691" s="370"/>
      <c r="I691" s="37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1"/>
      <c r="AG691" s="168">
        <v>58</v>
      </c>
      <c r="AH691" s="335"/>
      <c r="AI691" s="336"/>
      <c r="AJ691" s="336"/>
      <c r="AK691" s="336"/>
      <c r="AL691" s="337"/>
      <c r="AM691" s="201" t="s">
        <v>284</v>
      </c>
      <c r="AN691" s="171" t="s">
        <v>1240</v>
      </c>
    </row>
    <row r="692" spans="2:40" ht="15" customHeight="1" x14ac:dyDescent="0.45">
      <c r="B692" s="223">
        <f t="shared" si="5"/>
        <v>99</v>
      </c>
      <c r="C692" s="370" t="s">
        <v>289</v>
      </c>
      <c r="D692" s="370"/>
      <c r="E692" s="370"/>
      <c r="F692" s="370"/>
      <c r="G692" s="370"/>
      <c r="H692" s="370"/>
      <c r="I692" s="37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1"/>
      <c r="AG692" s="168">
        <v>870</v>
      </c>
      <c r="AH692" s="335"/>
      <c r="AI692" s="336"/>
      <c r="AJ692" s="336"/>
      <c r="AK692" s="336"/>
      <c r="AL692" s="337"/>
      <c r="AM692" s="201" t="s">
        <v>284</v>
      </c>
    </row>
    <row r="693" spans="2:40" ht="15" customHeight="1" x14ac:dyDescent="0.45">
      <c r="B693" s="223">
        <f t="shared" si="5"/>
        <v>100</v>
      </c>
      <c r="C693" s="370" t="s">
        <v>1241</v>
      </c>
      <c r="D693" s="370"/>
      <c r="E693" s="370"/>
      <c r="F693" s="370"/>
      <c r="G693" s="370"/>
      <c r="H693" s="370"/>
      <c r="I693" s="37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1"/>
      <c r="AG693" s="168">
        <v>1645</v>
      </c>
      <c r="AH693" s="335"/>
      <c r="AI693" s="336"/>
      <c r="AJ693" s="336"/>
      <c r="AK693" s="336"/>
      <c r="AL693" s="337"/>
      <c r="AM693" s="201" t="s">
        <v>284</v>
      </c>
    </row>
    <row r="694" spans="2:40" ht="15" customHeight="1" x14ac:dyDescent="0.45">
      <c r="B694" s="222">
        <f t="shared" si="5"/>
        <v>101</v>
      </c>
      <c r="C694" s="281" t="s">
        <v>1242</v>
      </c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2"/>
      <c r="AG694" s="168">
        <v>181</v>
      </c>
      <c r="AH694" s="380"/>
      <c r="AI694" s="381"/>
      <c r="AJ694" s="381"/>
      <c r="AK694" s="381"/>
      <c r="AL694" s="382"/>
      <c r="AM694" s="201" t="s">
        <v>284</v>
      </c>
    </row>
    <row r="695" spans="2:40" ht="15" customHeight="1" x14ac:dyDescent="0.45">
      <c r="B695" s="209">
        <f t="shared" si="5"/>
        <v>102</v>
      </c>
      <c r="C695" s="370" t="s">
        <v>1243</v>
      </c>
      <c r="D695" s="370"/>
      <c r="E695" s="370"/>
      <c r="F695" s="370"/>
      <c r="G695" s="370"/>
      <c r="H695" s="370"/>
      <c r="I695" s="37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1"/>
      <c r="AG695" s="168">
        <v>881</v>
      </c>
      <c r="AH695" s="335"/>
      <c r="AI695" s="336"/>
      <c r="AJ695" s="336"/>
      <c r="AK695" s="336"/>
      <c r="AL695" s="337"/>
      <c r="AM695" s="201" t="s">
        <v>284</v>
      </c>
    </row>
    <row r="696" spans="2:40" ht="15" customHeight="1" x14ac:dyDescent="0.45">
      <c r="B696" s="209">
        <f t="shared" si="5"/>
        <v>103</v>
      </c>
      <c r="C696" s="370" t="s">
        <v>1244</v>
      </c>
      <c r="D696" s="370"/>
      <c r="E696" s="370"/>
      <c r="F696" s="370"/>
      <c r="G696" s="370"/>
      <c r="H696" s="370"/>
      <c r="I696" s="37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1"/>
      <c r="AG696" s="168">
        <v>1646</v>
      </c>
      <c r="AH696" s="335"/>
      <c r="AI696" s="336"/>
      <c r="AJ696" s="336"/>
      <c r="AK696" s="336"/>
      <c r="AL696" s="337"/>
      <c r="AM696" s="201" t="s">
        <v>284</v>
      </c>
    </row>
    <row r="697" spans="2:40" x14ac:dyDescent="0.45">
      <c r="B697" s="209">
        <f t="shared" si="5"/>
        <v>104</v>
      </c>
      <c r="C697" s="370" t="s">
        <v>1245</v>
      </c>
      <c r="D697" s="370"/>
      <c r="E697" s="370"/>
      <c r="F697" s="370"/>
      <c r="G697" s="370"/>
      <c r="H697" s="370"/>
      <c r="I697" s="37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1"/>
      <c r="AG697" s="168">
        <v>1647</v>
      </c>
      <c r="AH697" s="372"/>
      <c r="AI697" s="373"/>
      <c r="AJ697" s="373"/>
      <c r="AK697" s="373"/>
      <c r="AL697" s="374"/>
      <c r="AM697" s="201" t="s">
        <v>284</v>
      </c>
    </row>
    <row r="698" spans="2:40" ht="15.75" customHeight="1" x14ac:dyDescent="0.45">
      <c r="B698" s="209">
        <f>+B697+1</f>
        <v>105</v>
      </c>
      <c r="C698" s="370" t="s">
        <v>290</v>
      </c>
      <c r="D698" s="370"/>
      <c r="E698" s="370"/>
      <c r="F698" s="370"/>
      <c r="G698" s="370"/>
      <c r="H698" s="370"/>
      <c r="I698" s="37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1"/>
      <c r="AG698" s="168">
        <v>1910</v>
      </c>
      <c r="AH698" s="335"/>
      <c r="AI698" s="336"/>
      <c r="AJ698" s="336"/>
      <c r="AK698" s="336"/>
      <c r="AL698" s="337"/>
      <c r="AM698" s="201" t="s">
        <v>284</v>
      </c>
    </row>
    <row r="699" spans="2:40" ht="16.5" customHeight="1" x14ac:dyDescent="0.45">
      <c r="B699" s="233">
        <f>+B698+1</f>
        <v>106</v>
      </c>
      <c r="C699" s="375" t="s">
        <v>291</v>
      </c>
      <c r="D699" s="375"/>
      <c r="E699" s="375"/>
      <c r="F699" s="375"/>
      <c r="G699" s="375"/>
      <c r="H699" s="375"/>
      <c r="I699" s="375"/>
      <c r="J699" s="375"/>
      <c r="K699" s="375"/>
      <c r="L699" s="375"/>
      <c r="M699" s="375"/>
      <c r="N699" s="375"/>
      <c r="O699" s="375"/>
      <c r="P699" s="375"/>
      <c r="Q699" s="375"/>
      <c r="R699" s="375"/>
      <c r="S699" s="375"/>
      <c r="T699" s="375"/>
      <c r="U699" s="375"/>
      <c r="V699" s="375"/>
      <c r="W699" s="375"/>
      <c r="X699" s="375"/>
      <c r="Y699" s="375"/>
      <c r="Z699" s="375"/>
      <c r="AA699" s="375"/>
      <c r="AB699" s="375"/>
      <c r="AC699" s="375"/>
      <c r="AD699" s="375"/>
      <c r="AE699" s="375"/>
      <c r="AF699" s="376"/>
      <c r="AG699" s="168">
        <v>1915</v>
      </c>
      <c r="AH699" s="377"/>
      <c r="AI699" s="378"/>
      <c r="AJ699" s="378"/>
      <c r="AK699" s="378"/>
      <c r="AL699" s="379"/>
      <c r="AM699" s="201" t="s">
        <v>284</v>
      </c>
    </row>
    <row r="700" spans="2:40" x14ac:dyDescent="0.45">
      <c r="B700" s="363" t="s">
        <v>1246</v>
      </c>
      <c r="C700" s="364"/>
      <c r="D700" s="364"/>
      <c r="E700" s="364"/>
      <c r="F700" s="364"/>
      <c r="G700" s="364"/>
      <c r="H700" s="364"/>
      <c r="I700" s="364"/>
      <c r="J700" s="364"/>
      <c r="K700" s="364"/>
      <c r="L700" s="364"/>
      <c r="M700" s="364"/>
      <c r="N700" s="364"/>
      <c r="O700" s="364"/>
      <c r="P700" s="364"/>
      <c r="Q700" s="364"/>
      <c r="R700" s="364"/>
      <c r="S700" s="364"/>
      <c r="T700" s="364"/>
      <c r="U700" s="364"/>
      <c r="V700" s="364"/>
      <c r="W700" s="364"/>
      <c r="X700" s="364"/>
      <c r="Y700" s="364"/>
      <c r="Z700" s="364"/>
      <c r="AA700" s="364"/>
      <c r="AB700" s="364"/>
      <c r="AC700" s="364"/>
      <c r="AD700" s="364"/>
      <c r="AE700" s="364"/>
      <c r="AF700" s="364"/>
      <c r="AG700" s="364"/>
      <c r="AH700" s="364"/>
      <c r="AI700" s="364"/>
      <c r="AJ700" s="364"/>
      <c r="AK700" s="364"/>
      <c r="AL700" s="364"/>
      <c r="AM700" s="365"/>
    </row>
    <row r="701" spans="2:40" x14ac:dyDescent="0.45">
      <c r="B701" s="234">
        <f>+B699+1</f>
        <v>107</v>
      </c>
      <c r="C701" s="304" t="s">
        <v>1247</v>
      </c>
      <c r="D701" s="305"/>
      <c r="E701" s="305"/>
      <c r="F701" s="305"/>
      <c r="G701" s="305"/>
      <c r="H701" s="305"/>
      <c r="I701" s="305"/>
      <c r="J701" s="305"/>
      <c r="K701" s="305"/>
      <c r="L701" s="305"/>
      <c r="M701" s="305"/>
      <c r="N701" s="305"/>
      <c r="O701" s="305"/>
      <c r="P701" s="305"/>
      <c r="Q701" s="305"/>
      <c r="R701" s="305"/>
      <c r="S701" s="305"/>
      <c r="T701" s="305"/>
      <c r="U701" s="305"/>
      <c r="V701" s="305"/>
      <c r="W701" s="305"/>
      <c r="X701" s="305"/>
      <c r="Y701" s="305"/>
      <c r="Z701" s="305"/>
      <c r="AA701" s="305"/>
      <c r="AB701" s="305"/>
      <c r="AC701" s="305"/>
      <c r="AD701" s="305"/>
      <c r="AE701" s="305"/>
      <c r="AF701" s="306"/>
      <c r="AG701" s="168">
        <v>900</v>
      </c>
      <c r="AH701" s="366"/>
      <c r="AI701" s="367"/>
      <c r="AJ701" s="367"/>
      <c r="AK701" s="367"/>
      <c r="AL701" s="368"/>
      <c r="AM701" s="201" t="s">
        <v>670</v>
      </c>
    </row>
    <row r="702" spans="2:40" ht="15" customHeight="1" x14ac:dyDescent="0.45">
      <c r="B702" s="208">
        <f>B701+1</f>
        <v>108</v>
      </c>
      <c r="C702" s="280" t="s">
        <v>1248</v>
      </c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2"/>
      <c r="AG702" s="168">
        <v>1796</v>
      </c>
      <c r="AH702" s="366"/>
      <c r="AI702" s="367"/>
      <c r="AJ702" s="367"/>
      <c r="AK702" s="367"/>
      <c r="AL702" s="368"/>
      <c r="AM702" s="201" t="s">
        <v>670</v>
      </c>
    </row>
    <row r="703" spans="2:40" ht="15" customHeight="1" x14ac:dyDescent="0.45">
      <c r="B703" s="209">
        <f>B702+1</f>
        <v>109</v>
      </c>
      <c r="C703" s="369" t="s">
        <v>1249</v>
      </c>
      <c r="D703" s="370"/>
      <c r="E703" s="370"/>
      <c r="F703" s="370"/>
      <c r="G703" s="370"/>
      <c r="H703" s="370"/>
      <c r="I703" s="37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1"/>
      <c r="AG703" s="168">
        <v>1827</v>
      </c>
      <c r="AH703" s="335"/>
      <c r="AI703" s="336"/>
      <c r="AJ703" s="336"/>
      <c r="AK703" s="336"/>
      <c r="AL703" s="336"/>
      <c r="AM703" s="201" t="s">
        <v>670</v>
      </c>
    </row>
    <row r="704" spans="2:40" ht="14.65" thickBot="1" x14ac:dyDescent="0.5">
      <c r="B704" s="227">
        <f>+B703+1</f>
        <v>110</v>
      </c>
      <c r="C704" s="351" t="s">
        <v>1250</v>
      </c>
      <c r="D704" s="352"/>
      <c r="E704" s="352"/>
      <c r="F704" s="352"/>
      <c r="G704" s="352"/>
      <c r="H704" s="352"/>
      <c r="I704" s="352"/>
      <c r="J704" s="352"/>
      <c r="K704" s="352"/>
      <c r="L704" s="352"/>
      <c r="M704" s="352"/>
      <c r="N704" s="352"/>
      <c r="O704" s="352"/>
      <c r="P704" s="352"/>
      <c r="Q704" s="352"/>
      <c r="R704" s="352"/>
      <c r="S704" s="352"/>
      <c r="T704" s="352"/>
      <c r="U704" s="352"/>
      <c r="V704" s="352"/>
      <c r="W704" s="352"/>
      <c r="X704" s="352"/>
      <c r="Y704" s="352"/>
      <c r="Z704" s="352"/>
      <c r="AA704" s="352"/>
      <c r="AB704" s="352"/>
      <c r="AC704" s="352"/>
      <c r="AD704" s="352"/>
      <c r="AE704" s="352"/>
      <c r="AF704" s="353"/>
      <c r="AG704" s="168">
        <v>305</v>
      </c>
      <c r="AH704" s="354">
        <f>+AH631+AH652-AH674</f>
        <v>13427614.053428572</v>
      </c>
      <c r="AI704" s="355"/>
      <c r="AJ704" s="355"/>
      <c r="AK704" s="355"/>
      <c r="AL704" s="355"/>
      <c r="AM704" s="201" t="s">
        <v>675</v>
      </c>
      <c r="AN704" s="9"/>
    </row>
    <row r="705" spans="2:40" ht="6.75" customHeight="1" thickTop="1" thickBot="1" x14ac:dyDescent="0.5">
      <c r="B705" s="356"/>
      <c r="C705" s="356"/>
      <c r="D705" s="356"/>
      <c r="E705" s="356"/>
      <c r="F705" s="356"/>
      <c r="G705" s="356"/>
      <c r="H705" s="356"/>
      <c r="I705" s="356"/>
      <c r="J705" s="356"/>
      <c r="K705" s="356"/>
      <c r="L705" s="356"/>
      <c r="M705" s="356"/>
      <c r="N705" s="356"/>
      <c r="O705" s="356"/>
      <c r="P705" s="356"/>
      <c r="Q705" s="356"/>
      <c r="R705" s="356"/>
      <c r="S705" s="356"/>
      <c r="T705" s="356"/>
      <c r="U705" s="356"/>
      <c r="V705" s="356"/>
      <c r="W705" s="356"/>
      <c r="X705" s="356"/>
      <c r="Y705" s="356"/>
      <c r="Z705" s="356"/>
      <c r="AA705" s="356"/>
      <c r="AB705" s="356"/>
      <c r="AC705" s="356"/>
      <c r="AD705" s="356"/>
      <c r="AE705" s="356"/>
      <c r="AF705" s="356"/>
      <c r="AG705" s="356"/>
      <c r="AH705" s="356"/>
      <c r="AI705" s="356"/>
      <c r="AJ705" s="356"/>
      <c r="AK705" s="356"/>
      <c r="AL705" s="356"/>
      <c r="AM705" s="356"/>
    </row>
    <row r="706" spans="2:40" ht="15" customHeight="1" thickTop="1" x14ac:dyDescent="0.45">
      <c r="B706" s="357" t="s">
        <v>1251</v>
      </c>
      <c r="C706" s="358"/>
      <c r="D706" s="358"/>
      <c r="E706" s="358"/>
      <c r="F706" s="358"/>
      <c r="G706" s="358"/>
      <c r="H706" s="358"/>
      <c r="I706" s="358"/>
      <c r="J706" s="358"/>
      <c r="K706" s="358"/>
      <c r="L706" s="358"/>
      <c r="M706" s="358"/>
      <c r="N706" s="358"/>
      <c r="O706" s="358"/>
      <c r="P706" s="358"/>
      <c r="Q706" s="358"/>
      <c r="R706" s="358"/>
      <c r="S706" s="358"/>
      <c r="T706" s="358"/>
      <c r="U706" s="358"/>
      <c r="V706" s="358"/>
      <c r="W706" s="358"/>
      <c r="X706" s="358"/>
      <c r="Y706" s="358"/>
      <c r="Z706" s="358"/>
      <c r="AA706" s="358"/>
      <c r="AB706" s="358"/>
      <c r="AC706" s="358"/>
      <c r="AD706" s="358"/>
      <c r="AE706" s="358"/>
      <c r="AF706" s="358"/>
      <c r="AG706" s="358"/>
      <c r="AH706" s="358"/>
      <c r="AI706" s="358"/>
      <c r="AJ706" s="358"/>
      <c r="AK706" s="358"/>
      <c r="AL706" s="358"/>
      <c r="AM706" s="359"/>
      <c r="AN706" s="9"/>
    </row>
    <row r="707" spans="2:40" ht="15" customHeight="1" x14ac:dyDescent="0.45">
      <c r="B707" s="222">
        <f>B704+1</f>
        <v>111</v>
      </c>
      <c r="C707" s="304" t="s">
        <v>1252</v>
      </c>
      <c r="D707" s="305"/>
      <c r="E707" s="305"/>
      <c r="F707" s="305"/>
      <c r="G707" s="305"/>
      <c r="H707" s="305"/>
      <c r="I707" s="305"/>
      <c r="J707" s="305"/>
      <c r="K707" s="305"/>
      <c r="L707" s="305"/>
      <c r="M707" s="305"/>
      <c r="N707" s="305"/>
      <c r="O707" s="305"/>
      <c r="P707" s="305"/>
      <c r="Q707" s="305"/>
      <c r="R707" s="305"/>
      <c r="S707" s="305"/>
      <c r="T707" s="305"/>
      <c r="U707" s="305"/>
      <c r="V707" s="305"/>
      <c r="W707" s="305"/>
      <c r="X707" s="305"/>
      <c r="Y707" s="305"/>
      <c r="Z707" s="305"/>
      <c r="AA707" s="305"/>
      <c r="AB707" s="305"/>
      <c r="AC707" s="305"/>
      <c r="AD707" s="305"/>
      <c r="AE707" s="305"/>
      <c r="AF707" s="306"/>
      <c r="AG707" s="168">
        <v>85</v>
      </c>
      <c r="AH707" s="360"/>
      <c r="AI707" s="361"/>
      <c r="AJ707" s="361"/>
      <c r="AK707" s="361"/>
      <c r="AL707" s="362"/>
      <c r="AM707" s="201" t="s">
        <v>670</v>
      </c>
    </row>
    <row r="708" spans="2:40" ht="15" customHeight="1" x14ac:dyDescent="0.45">
      <c r="B708" s="223">
        <f>B707+1</f>
        <v>112</v>
      </c>
      <c r="C708" s="295" t="s">
        <v>1253</v>
      </c>
      <c r="D708" s="296"/>
      <c r="E708" s="296"/>
      <c r="F708" s="296"/>
      <c r="G708" s="296"/>
      <c r="H708" s="296"/>
      <c r="I708" s="296"/>
      <c r="J708" s="296"/>
      <c r="K708" s="296"/>
      <c r="L708" s="296"/>
      <c r="M708" s="296"/>
      <c r="N708" s="296"/>
      <c r="O708" s="296"/>
      <c r="P708" s="296"/>
      <c r="Q708" s="296"/>
      <c r="R708" s="296"/>
      <c r="S708" s="296"/>
      <c r="T708" s="296"/>
      <c r="U708" s="296"/>
      <c r="V708" s="296"/>
      <c r="W708" s="296"/>
      <c r="X708" s="296"/>
      <c r="Y708" s="296"/>
      <c r="Z708" s="296"/>
      <c r="AA708" s="296"/>
      <c r="AB708" s="296"/>
      <c r="AC708" s="296"/>
      <c r="AD708" s="296"/>
      <c r="AE708" s="296"/>
      <c r="AF708" s="297"/>
      <c r="AG708" s="168">
        <v>86</v>
      </c>
      <c r="AH708" s="342"/>
      <c r="AI708" s="343"/>
      <c r="AJ708" s="343"/>
      <c r="AK708" s="343"/>
      <c r="AL708" s="344"/>
      <c r="AM708" s="201" t="s">
        <v>284</v>
      </c>
    </row>
    <row r="709" spans="2:40" ht="15" customHeight="1" x14ac:dyDescent="0.45">
      <c r="B709" s="301" t="s">
        <v>1254</v>
      </c>
      <c r="C709" s="302"/>
      <c r="D709" s="302"/>
      <c r="E709" s="302"/>
      <c r="F709" s="302"/>
      <c r="G709" s="302"/>
      <c r="H709" s="302"/>
      <c r="I709" s="302"/>
      <c r="J709" s="302"/>
      <c r="K709" s="302"/>
      <c r="L709" s="302"/>
      <c r="M709" s="302"/>
      <c r="N709" s="302"/>
      <c r="O709" s="302"/>
      <c r="P709" s="302"/>
      <c r="Q709" s="302"/>
      <c r="R709" s="302"/>
      <c r="S709" s="302"/>
      <c r="T709" s="302"/>
      <c r="U709" s="302"/>
      <c r="V709" s="302"/>
      <c r="W709" s="302"/>
      <c r="X709" s="302"/>
      <c r="Y709" s="302"/>
      <c r="Z709" s="302"/>
      <c r="AA709" s="302"/>
      <c r="AB709" s="302"/>
      <c r="AC709" s="302"/>
      <c r="AD709" s="302"/>
      <c r="AE709" s="302"/>
      <c r="AF709" s="302"/>
      <c r="AG709" s="302"/>
      <c r="AH709" s="302"/>
      <c r="AI709" s="302"/>
      <c r="AJ709" s="302"/>
      <c r="AK709" s="302"/>
      <c r="AL709" s="302"/>
      <c r="AM709" s="303"/>
    </row>
    <row r="710" spans="2:40" ht="15" customHeight="1" x14ac:dyDescent="0.45">
      <c r="B710" s="235">
        <f>B708+1</f>
        <v>113</v>
      </c>
      <c r="C710" s="345" t="s">
        <v>116</v>
      </c>
      <c r="D710" s="346"/>
      <c r="E710" s="346"/>
      <c r="F710" s="346"/>
      <c r="G710" s="346"/>
      <c r="H710" s="346"/>
      <c r="I710" s="346"/>
      <c r="J710" s="346"/>
      <c r="K710" s="346"/>
      <c r="L710" s="346"/>
      <c r="M710" s="346"/>
      <c r="N710" s="346"/>
      <c r="O710" s="346"/>
      <c r="P710" s="346">
        <v>87</v>
      </c>
      <c r="Q710" s="346"/>
      <c r="R710" s="346"/>
      <c r="S710" s="346"/>
      <c r="T710" s="346"/>
      <c r="U710" s="346" t="s">
        <v>675</v>
      </c>
      <c r="V710" s="346"/>
      <c r="W710" s="346"/>
      <c r="X710" s="346"/>
      <c r="Y710" s="346"/>
      <c r="Z710" s="346"/>
      <c r="AA710" s="346"/>
      <c r="AB710" s="346"/>
      <c r="AC710" s="346"/>
      <c r="AD710" s="346"/>
      <c r="AE710" s="346"/>
      <c r="AF710" s="347"/>
      <c r="AG710" s="168">
        <v>87</v>
      </c>
      <c r="AH710" s="348"/>
      <c r="AI710" s="349"/>
      <c r="AJ710" s="349"/>
      <c r="AK710" s="349"/>
      <c r="AL710" s="350"/>
      <c r="AM710" s="201" t="s">
        <v>675</v>
      </c>
    </row>
    <row r="711" spans="2:40" ht="15" customHeight="1" x14ac:dyDescent="0.45">
      <c r="B711" s="301" t="s">
        <v>1255</v>
      </c>
      <c r="C711" s="302"/>
      <c r="D711" s="302"/>
      <c r="E711" s="302"/>
      <c r="F711" s="302"/>
      <c r="G711" s="302"/>
      <c r="H711" s="302"/>
      <c r="I711" s="302"/>
      <c r="J711" s="302"/>
      <c r="K711" s="302"/>
      <c r="L711" s="302"/>
      <c r="M711" s="302"/>
      <c r="N711" s="302"/>
      <c r="O711" s="302"/>
      <c r="P711" s="302"/>
      <c r="Q711" s="302"/>
      <c r="R711" s="302"/>
      <c r="S711" s="302"/>
      <c r="T711" s="302"/>
      <c r="U711" s="302"/>
      <c r="V711" s="302"/>
      <c r="W711" s="302"/>
      <c r="X711" s="302"/>
      <c r="Y711" s="302"/>
      <c r="Z711" s="302"/>
      <c r="AA711" s="302"/>
      <c r="AB711" s="302"/>
      <c r="AC711" s="302"/>
      <c r="AD711" s="302"/>
      <c r="AE711" s="302"/>
      <c r="AF711" s="302"/>
      <c r="AG711" s="302"/>
      <c r="AH711" s="302"/>
      <c r="AI711" s="302"/>
      <c r="AJ711" s="302"/>
      <c r="AK711" s="302"/>
      <c r="AL711" s="302"/>
      <c r="AM711" s="303"/>
    </row>
    <row r="712" spans="2:40" ht="15" customHeight="1" x14ac:dyDescent="0.45">
      <c r="B712" s="320" t="s">
        <v>1256</v>
      </c>
      <c r="C712" s="321"/>
      <c r="D712" s="321"/>
      <c r="E712" s="321"/>
      <c r="F712" s="321"/>
      <c r="G712" s="321"/>
      <c r="H712" s="321"/>
      <c r="I712" s="321"/>
      <c r="J712" s="321"/>
      <c r="K712" s="321"/>
      <c r="L712" s="321"/>
      <c r="M712" s="321"/>
      <c r="N712" s="321"/>
      <c r="O712" s="322"/>
      <c r="P712" s="168">
        <v>301</v>
      </c>
      <c r="Q712" s="323"/>
      <c r="R712" s="324"/>
      <c r="S712" s="324"/>
      <c r="T712" s="324"/>
      <c r="U712" s="324"/>
      <c r="V712" s="324"/>
      <c r="W712" s="324"/>
      <c r="X712" s="324"/>
      <c r="Y712" s="324"/>
      <c r="Z712" s="324"/>
      <c r="AA712" s="324"/>
      <c r="AB712" s="324"/>
      <c r="AC712" s="324"/>
      <c r="AD712" s="324"/>
      <c r="AE712" s="324"/>
      <c r="AF712" s="325"/>
      <c r="AG712" s="326"/>
      <c r="AH712" s="327"/>
      <c r="AI712" s="327"/>
      <c r="AJ712" s="327"/>
      <c r="AK712" s="327"/>
      <c r="AL712" s="327"/>
      <c r="AM712" s="328"/>
    </row>
    <row r="713" spans="2:40" ht="15" customHeight="1" x14ac:dyDescent="0.45">
      <c r="B713" s="332" t="s">
        <v>1257</v>
      </c>
      <c r="C713" s="333"/>
      <c r="D713" s="333"/>
      <c r="E713" s="333"/>
      <c r="F713" s="333"/>
      <c r="G713" s="333"/>
      <c r="H713" s="333"/>
      <c r="I713" s="333"/>
      <c r="J713" s="333"/>
      <c r="K713" s="333"/>
      <c r="L713" s="333"/>
      <c r="M713" s="333"/>
      <c r="N713" s="333"/>
      <c r="O713" s="334"/>
      <c r="P713" s="168">
        <v>306</v>
      </c>
      <c r="Q713" s="335"/>
      <c r="R713" s="336"/>
      <c r="S713" s="336"/>
      <c r="T713" s="336"/>
      <c r="U713" s="336"/>
      <c r="V713" s="336"/>
      <c r="W713" s="336"/>
      <c r="X713" s="336"/>
      <c r="Y713" s="336"/>
      <c r="Z713" s="336"/>
      <c r="AA713" s="336"/>
      <c r="AB713" s="336"/>
      <c r="AC713" s="336"/>
      <c r="AD713" s="336"/>
      <c r="AE713" s="336"/>
      <c r="AF713" s="337"/>
      <c r="AG713" s="329"/>
      <c r="AH713" s="330"/>
      <c r="AI713" s="330"/>
      <c r="AJ713" s="330"/>
      <c r="AK713" s="330"/>
      <c r="AL713" s="330"/>
      <c r="AM713" s="331"/>
    </row>
    <row r="714" spans="2:40" ht="15" customHeight="1" x14ac:dyDescent="0.45">
      <c r="B714" s="338" t="s">
        <v>1258</v>
      </c>
      <c r="C714" s="330"/>
      <c r="D714" s="330"/>
      <c r="E714" s="330"/>
      <c r="F714" s="330"/>
      <c r="G714" s="330"/>
      <c r="H714" s="330"/>
      <c r="I714" s="330"/>
      <c r="J714" s="330"/>
      <c r="K714" s="330"/>
      <c r="L714" s="330"/>
      <c r="M714" s="330"/>
      <c r="N714" s="330"/>
      <c r="O714" s="339"/>
      <c r="P714" s="340">
        <v>780</v>
      </c>
      <c r="Q714" s="310" t="s">
        <v>1259</v>
      </c>
      <c r="R714" s="311"/>
      <c r="S714" s="311"/>
      <c r="T714" s="311"/>
      <c r="U714" s="311"/>
      <c r="V714" s="311"/>
      <c r="W714" s="311"/>
      <c r="X714" s="311"/>
      <c r="Y714" s="311"/>
      <c r="Z714" s="311"/>
      <c r="AA714" s="311"/>
      <c r="AB714" s="311"/>
      <c r="AC714" s="311"/>
      <c r="AD714" s="311"/>
      <c r="AE714" s="312"/>
      <c r="AF714" s="236"/>
      <c r="AG714" s="329"/>
      <c r="AH714" s="330"/>
      <c r="AI714" s="330"/>
      <c r="AJ714" s="330"/>
      <c r="AK714" s="330"/>
      <c r="AL714" s="330"/>
      <c r="AM714" s="331"/>
    </row>
    <row r="715" spans="2:40" ht="15" customHeight="1" x14ac:dyDescent="0.45">
      <c r="B715" s="338"/>
      <c r="C715" s="330"/>
      <c r="D715" s="330"/>
      <c r="E715" s="330"/>
      <c r="F715" s="330"/>
      <c r="G715" s="330"/>
      <c r="H715" s="330"/>
      <c r="I715" s="330"/>
      <c r="J715" s="330"/>
      <c r="K715" s="330"/>
      <c r="L715" s="330"/>
      <c r="M715" s="330"/>
      <c r="N715" s="330"/>
      <c r="O715" s="339"/>
      <c r="P715" s="341"/>
      <c r="Q715" s="310" t="s">
        <v>1260</v>
      </c>
      <c r="R715" s="311"/>
      <c r="S715" s="311"/>
      <c r="T715" s="311"/>
      <c r="U715" s="311"/>
      <c r="V715" s="311"/>
      <c r="W715" s="311"/>
      <c r="X715" s="311"/>
      <c r="Y715" s="311"/>
      <c r="Z715" s="311"/>
      <c r="AA715" s="311"/>
      <c r="AB715" s="311"/>
      <c r="AC715" s="311"/>
      <c r="AD715" s="311"/>
      <c r="AE715" s="312"/>
      <c r="AF715" s="236"/>
      <c r="AG715" s="329"/>
      <c r="AH715" s="330"/>
      <c r="AI715" s="330"/>
      <c r="AJ715" s="330"/>
      <c r="AK715" s="330"/>
      <c r="AL715" s="330"/>
      <c r="AM715" s="331"/>
    </row>
    <row r="716" spans="2:40" ht="15" customHeight="1" x14ac:dyDescent="0.45">
      <c r="B716" s="338"/>
      <c r="C716" s="330"/>
      <c r="D716" s="330"/>
      <c r="E716" s="330"/>
      <c r="F716" s="330"/>
      <c r="G716" s="330"/>
      <c r="H716" s="330"/>
      <c r="I716" s="330"/>
      <c r="J716" s="330"/>
      <c r="K716" s="330"/>
      <c r="L716" s="330"/>
      <c r="M716" s="330"/>
      <c r="N716" s="330"/>
      <c r="O716" s="339"/>
      <c r="P716" s="341"/>
      <c r="Q716" s="310" t="s">
        <v>1261</v>
      </c>
      <c r="R716" s="311"/>
      <c r="S716" s="311"/>
      <c r="T716" s="311"/>
      <c r="U716" s="311"/>
      <c r="V716" s="311"/>
      <c r="W716" s="311"/>
      <c r="X716" s="311"/>
      <c r="Y716" s="311"/>
      <c r="Z716" s="311"/>
      <c r="AA716" s="311"/>
      <c r="AB716" s="311"/>
      <c r="AC716" s="311"/>
      <c r="AD716" s="311"/>
      <c r="AE716" s="312"/>
      <c r="AF716" s="236"/>
      <c r="AG716" s="329"/>
      <c r="AH716" s="330"/>
      <c r="AI716" s="330"/>
      <c r="AJ716" s="330"/>
      <c r="AK716" s="330"/>
      <c r="AL716" s="330"/>
      <c r="AM716" s="331"/>
    </row>
    <row r="717" spans="2:40" ht="15" customHeight="1" x14ac:dyDescent="0.45">
      <c r="B717" s="338"/>
      <c r="C717" s="330"/>
      <c r="D717" s="330"/>
      <c r="E717" s="330"/>
      <c r="F717" s="330"/>
      <c r="G717" s="330"/>
      <c r="H717" s="330"/>
      <c r="I717" s="330"/>
      <c r="J717" s="330"/>
      <c r="K717" s="330"/>
      <c r="L717" s="330"/>
      <c r="M717" s="330"/>
      <c r="N717" s="330"/>
      <c r="O717" s="339"/>
      <c r="P717" s="341"/>
      <c r="Q717" s="310" t="s">
        <v>1262</v>
      </c>
      <c r="R717" s="311"/>
      <c r="S717" s="311"/>
      <c r="T717" s="311"/>
      <c r="U717" s="311"/>
      <c r="V717" s="311"/>
      <c r="W717" s="311"/>
      <c r="X717" s="311"/>
      <c r="Y717" s="311"/>
      <c r="Z717" s="311"/>
      <c r="AA717" s="311"/>
      <c r="AB717" s="311"/>
      <c r="AC717" s="311"/>
      <c r="AD717" s="311"/>
      <c r="AE717" s="312"/>
      <c r="AF717" s="236"/>
      <c r="AG717" s="329"/>
      <c r="AH717" s="330"/>
      <c r="AI717" s="330"/>
      <c r="AJ717" s="330"/>
      <c r="AK717" s="330"/>
      <c r="AL717" s="330"/>
      <c r="AM717" s="331"/>
    </row>
    <row r="718" spans="2:40" ht="15" customHeight="1" thickBot="1" x14ac:dyDescent="0.5">
      <c r="B718" s="338"/>
      <c r="C718" s="330"/>
      <c r="D718" s="330"/>
      <c r="E718" s="330"/>
      <c r="F718" s="330"/>
      <c r="G718" s="330"/>
      <c r="H718" s="330"/>
      <c r="I718" s="330"/>
      <c r="J718" s="330"/>
      <c r="K718" s="330"/>
      <c r="L718" s="330"/>
      <c r="M718" s="330"/>
      <c r="N718" s="330"/>
      <c r="O718" s="339"/>
      <c r="P718" s="341"/>
      <c r="Q718" s="313" t="s">
        <v>1263</v>
      </c>
      <c r="R718" s="314"/>
      <c r="S718" s="314"/>
      <c r="T718" s="314"/>
      <c r="U718" s="314"/>
      <c r="V718" s="314"/>
      <c r="W718" s="314"/>
      <c r="X718" s="314"/>
      <c r="Y718" s="314"/>
      <c r="Z718" s="314"/>
      <c r="AA718" s="314"/>
      <c r="AB718" s="314"/>
      <c r="AC718" s="314"/>
      <c r="AD718" s="314"/>
      <c r="AE718" s="315"/>
      <c r="AF718" s="237"/>
      <c r="AG718" s="329"/>
      <c r="AH718" s="330"/>
      <c r="AI718" s="330"/>
      <c r="AJ718" s="330"/>
      <c r="AK718" s="330"/>
      <c r="AL718" s="330"/>
      <c r="AM718" s="331"/>
    </row>
    <row r="719" spans="2:40" ht="6" customHeight="1" thickTop="1" thickBot="1" x14ac:dyDescent="0.5">
      <c r="B719" s="316"/>
      <c r="C719" s="316"/>
      <c r="D719" s="316"/>
      <c r="E719" s="316"/>
      <c r="F719" s="316"/>
      <c r="G719" s="316"/>
      <c r="H719" s="316"/>
      <c r="I719" s="316"/>
      <c r="J719" s="316"/>
      <c r="K719" s="316"/>
      <c r="L719" s="316"/>
      <c r="M719" s="316"/>
      <c r="N719" s="316"/>
      <c r="O719" s="316"/>
      <c r="P719" s="316"/>
      <c r="Q719" s="316"/>
      <c r="R719" s="316"/>
      <c r="S719" s="316"/>
      <c r="T719" s="316"/>
      <c r="U719" s="316"/>
      <c r="V719" s="316"/>
      <c r="W719" s="316"/>
      <c r="X719" s="316"/>
      <c r="Y719" s="316"/>
      <c r="Z719" s="316"/>
      <c r="AA719" s="316"/>
      <c r="AB719" s="316"/>
      <c r="AC719" s="316"/>
      <c r="AD719" s="316"/>
      <c r="AE719" s="316"/>
      <c r="AF719" s="316"/>
      <c r="AG719" s="316"/>
      <c r="AH719" s="316"/>
      <c r="AI719" s="316"/>
      <c r="AJ719" s="316"/>
      <c r="AK719" s="316"/>
      <c r="AL719" s="316"/>
      <c r="AM719" s="316"/>
    </row>
    <row r="720" spans="2:40" ht="14.65" thickTop="1" x14ac:dyDescent="0.45">
      <c r="B720" s="317" t="s">
        <v>1264</v>
      </c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  <c r="AA720" s="318"/>
      <c r="AB720" s="318"/>
      <c r="AC720" s="318"/>
      <c r="AD720" s="318"/>
      <c r="AE720" s="318"/>
      <c r="AF720" s="318"/>
      <c r="AG720" s="318"/>
      <c r="AH720" s="318"/>
      <c r="AI720" s="318"/>
      <c r="AJ720" s="318"/>
      <c r="AK720" s="318"/>
      <c r="AL720" s="318"/>
      <c r="AM720" s="319"/>
    </row>
    <row r="721" spans="2:39" x14ac:dyDescent="0.45">
      <c r="B721" s="234">
        <f>+B710+1</f>
        <v>114</v>
      </c>
      <c r="C721" s="304" t="s">
        <v>1265</v>
      </c>
      <c r="D721" s="305"/>
      <c r="E721" s="305"/>
      <c r="F721" s="305"/>
      <c r="G721" s="305"/>
      <c r="H721" s="305"/>
      <c r="I721" s="305"/>
      <c r="J721" s="305"/>
      <c r="K721" s="305"/>
      <c r="L721" s="305"/>
      <c r="M721" s="305"/>
      <c r="N721" s="305"/>
      <c r="O721" s="305"/>
      <c r="P721" s="305"/>
      <c r="Q721" s="305"/>
      <c r="R721" s="305"/>
      <c r="S721" s="305"/>
      <c r="T721" s="305"/>
      <c r="U721" s="305"/>
      <c r="V721" s="305"/>
      <c r="W721" s="305"/>
      <c r="X721" s="305"/>
      <c r="Y721" s="305"/>
      <c r="Z721" s="305"/>
      <c r="AA721" s="305"/>
      <c r="AB721" s="305"/>
      <c r="AC721" s="305"/>
      <c r="AD721" s="305"/>
      <c r="AE721" s="305"/>
      <c r="AF721" s="306"/>
      <c r="AG721" s="168">
        <v>90</v>
      </c>
      <c r="AH721" s="307"/>
      <c r="AI721" s="308"/>
      <c r="AJ721" s="308"/>
      <c r="AK721" s="308"/>
      <c r="AL721" s="309"/>
      <c r="AM721" s="201" t="s">
        <v>670</v>
      </c>
    </row>
    <row r="722" spans="2:39" x14ac:dyDescent="0.45">
      <c r="B722" s="222">
        <f>B721+1</f>
        <v>115</v>
      </c>
      <c r="C722" s="280" t="s">
        <v>1266</v>
      </c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2"/>
      <c r="AG722" s="168">
        <v>39</v>
      </c>
      <c r="AH722" s="283"/>
      <c r="AI722" s="284"/>
      <c r="AJ722" s="284"/>
      <c r="AK722" s="284"/>
      <c r="AL722" s="285"/>
      <c r="AM722" s="201" t="s">
        <v>670</v>
      </c>
    </row>
    <row r="723" spans="2:39" ht="15" customHeight="1" x14ac:dyDescent="0.45">
      <c r="B723" s="223">
        <f>B722+1</f>
        <v>116</v>
      </c>
      <c r="C723" s="295" t="s">
        <v>1267</v>
      </c>
      <c r="D723" s="296"/>
      <c r="E723" s="296"/>
      <c r="F723" s="296"/>
      <c r="G723" s="296"/>
      <c r="H723" s="296"/>
      <c r="I723" s="296"/>
      <c r="J723" s="296"/>
      <c r="K723" s="296"/>
      <c r="L723" s="296"/>
      <c r="M723" s="296"/>
      <c r="N723" s="296"/>
      <c r="O723" s="296"/>
      <c r="P723" s="296"/>
      <c r="Q723" s="296"/>
      <c r="R723" s="296"/>
      <c r="S723" s="296"/>
      <c r="T723" s="296"/>
      <c r="U723" s="296"/>
      <c r="V723" s="296"/>
      <c r="W723" s="296"/>
      <c r="X723" s="296"/>
      <c r="Y723" s="296"/>
      <c r="Z723" s="296"/>
      <c r="AA723" s="296"/>
      <c r="AB723" s="296"/>
      <c r="AC723" s="296"/>
      <c r="AD723" s="296"/>
      <c r="AE723" s="296"/>
      <c r="AF723" s="297"/>
      <c r="AG723" s="168">
        <v>91</v>
      </c>
      <c r="AH723" s="298"/>
      <c r="AI723" s="299"/>
      <c r="AJ723" s="299"/>
      <c r="AK723" s="299"/>
      <c r="AL723" s="300"/>
      <c r="AM723" s="201" t="s">
        <v>675</v>
      </c>
    </row>
    <row r="724" spans="2:39" x14ac:dyDescent="0.45">
      <c r="B724" s="301" t="s">
        <v>1268</v>
      </c>
      <c r="C724" s="302"/>
      <c r="D724" s="302"/>
      <c r="E724" s="302"/>
      <c r="F724" s="302"/>
      <c r="G724" s="302"/>
      <c r="H724" s="302"/>
      <c r="I724" s="302"/>
      <c r="J724" s="302"/>
      <c r="K724" s="302"/>
      <c r="L724" s="302"/>
      <c r="M724" s="302"/>
      <c r="N724" s="302"/>
      <c r="O724" s="302"/>
      <c r="P724" s="302"/>
      <c r="Q724" s="302"/>
      <c r="R724" s="302"/>
      <c r="S724" s="302"/>
      <c r="T724" s="302"/>
      <c r="U724" s="302"/>
      <c r="V724" s="302"/>
      <c r="W724" s="302"/>
      <c r="X724" s="302"/>
      <c r="Y724" s="302"/>
      <c r="Z724" s="302"/>
      <c r="AA724" s="302"/>
      <c r="AB724" s="302"/>
      <c r="AC724" s="302"/>
      <c r="AD724" s="302"/>
      <c r="AE724" s="302"/>
      <c r="AF724" s="302"/>
      <c r="AG724" s="302"/>
      <c r="AH724" s="302"/>
      <c r="AI724" s="302"/>
      <c r="AJ724" s="302"/>
      <c r="AK724" s="302"/>
      <c r="AL724" s="302"/>
      <c r="AM724" s="303"/>
    </row>
    <row r="725" spans="2:39" x14ac:dyDescent="0.45">
      <c r="B725" s="234">
        <f>+B723+1</f>
        <v>117</v>
      </c>
      <c r="C725" s="304" t="s">
        <v>1269</v>
      </c>
      <c r="D725" s="305"/>
      <c r="E725" s="305"/>
      <c r="F725" s="305"/>
      <c r="G725" s="305"/>
      <c r="H725" s="305"/>
      <c r="I725" s="305"/>
      <c r="J725" s="305"/>
      <c r="K725" s="305"/>
      <c r="L725" s="305"/>
      <c r="M725" s="305"/>
      <c r="N725" s="305"/>
      <c r="O725" s="305"/>
      <c r="P725" s="305"/>
      <c r="Q725" s="305"/>
      <c r="R725" s="305"/>
      <c r="S725" s="305"/>
      <c r="T725" s="305"/>
      <c r="U725" s="305"/>
      <c r="V725" s="305"/>
      <c r="W725" s="305"/>
      <c r="X725" s="305"/>
      <c r="Y725" s="305"/>
      <c r="Z725" s="305"/>
      <c r="AA725" s="305"/>
      <c r="AB725" s="305"/>
      <c r="AC725" s="305"/>
      <c r="AD725" s="305"/>
      <c r="AE725" s="305"/>
      <c r="AF725" s="306"/>
      <c r="AG725" s="168">
        <v>92</v>
      </c>
      <c r="AH725" s="307"/>
      <c r="AI725" s="308"/>
      <c r="AJ725" s="308"/>
      <c r="AK725" s="308"/>
      <c r="AL725" s="309"/>
      <c r="AM725" s="201" t="s">
        <v>670</v>
      </c>
    </row>
    <row r="726" spans="2:39" x14ac:dyDescent="0.45">
      <c r="B726" s="222">
        <f>+B725+1</f>
        <v>118</v>
      </c>
      <c r="C726" s="280" t="s">
        <v>1270</v>
      </c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2"/>
      <c r="AG726" s="168">
        <v>93</v>
      </c>
      <c r="AH726" s="283"/>
      <c r="AI726" s="284"/>
      <c r="AJ726" s="284"/>
      <c r="AK726" s="284"/>
      <c r="AL726" s="285"/>
      <c r="AM726" s="201" t="s">
        <v>670</v>
      </c>
    </row>
    <row r="727" spans="2:39" ht="14.65" thickBot="1" x14ac:dyDescent="0.5">
      <c r="B727" s="227">
        <f>+B726+1</f>
        <v>119</v>
      </c>
      <c r="C727" s="286" t="s">
        <v>1271</v>
      </c>
      <c r="D727" s="287"/>
      <c r="E727" s="287"/>
      <c r="F727" s="287"/>
      <c r="G727" s="287"/>
      <c r="H727" s="287"/>
      <c r="I727" s="287"/>
      <c r="J727" s="287"/>
      <c r="K727" s="287"/>
      <c r="L727" s="287"/>
      <c r="M727" s="287"/>
      <c r="N727" s="287"/>
      <c r="O727" s="287"/>
      <c r="P727" s="287"/>
      <c r="Q727" s="287"/>
      <c r="R727" s="287"/>
      <c r="S727" s="287"/>
      <c r="T727" s="287"/>
      <c r="U727" s="287"/>
      <c r="V727" s="287"/>
      <c r="W727" s="287"/>
      <c r="X727" s="287"/>
      <c r="Y727" s="287"/>
      <c r="Z727" s="287"/>
      <c r="AA727" s="287"/>
      <c r="AB727" s="287"/>
      <c r="AC727" s="287"/>
      <c r="AD727" s="287"/>
      <c r="AE727" s="287"/>
      <c r="AF727" s="288"/>
      <c r="AG727" s="160">
        <v>94</v>
      </c>
      <c r="AH727" s="289"/>
      <c r="AI727" s="290"/>
      <c r="AJ727" s="290"/>
      <c r="AK727" s="290"/>
      <c r="AL727" s="291"/>
      <c r="AM727" s="202" t="s">
        <v>675</v>
      </c>
    </row>
    <row r="728" spans="2:39" ht="14.65" thickTop="1" x14ac:dyDescent="0.45"/>
  </sheetData>
  <dataConsolidate/>
  <mergeCells count="1988">
    <mergeCell ref="B1:C1"/>
    <mergeCell ref="E2:AL3"/>
    <mergeCell ref="B4:AM4"/>
    <mergeCell ref="B5:AM5"/>
    <mergeCell ref="B6:I6"/>
    <mergeCell ref="K6:AM6"/>
    <mergeCell ref="D14:T14"/>
    <mergeCell ref="W14:AM14"/>
    <mergeCell ref="D15:T15"/>
    <mergeCell ref="W15:AM15"/>
    <mergeCell ref="D16:T16"/>
    <mergeCell ref="U16:AM16"/>
    <mergeCell ref="B10:I10"/>
    <mergeCell ref="K10:AM10"/>
    <mergeCell ref="B11:I11"/>
    <mergeCell ref="K11:AM11"/>
    <mergeCell ref="B12:AM12"/>
    <mergeCell ref="D13:T13"/>
    <mergeCell ref="W13:AM13"/>
    <mergeCell ref="B7:I7"/>
    <mergeCell ref="K7:AM7"/>
    <mergeCell ref="B8:I8"/>
    <mergeCell ref="K8:AM8"/>
    <mergeCell ref="B9:I9"/>
    <mergeCell ref="K9:AM9"/>
    <mergeCell ref="B24:X24"/>
    <mergeCell ref="Z24:AD24"/>
    <mergeCell ref="AF24:AM24"/>
    <mergeCell ref="B25:X25"/>
    <mergeCell ref="Z25:AD25"/>
    <mergeCell ref="AF25:AM25"/>
    <mergeCell ref="B22:X22"/>
    <mergeCell ref="Y22:AD22"/>
    <mergeCell ref="AF22:AM22"/>
    <mergeCell ref="B23:X23"/>
    <mergeCell ref="Z23:AD23"/>
    <mergeCell ref="AG23:AL23"/>
    <mergeCell ref="B17:AM17"/>
    <mergeCell ref="B18:AM18"/>
    <mergeCell ref="D19:T19"/>
    <mergeCell ref="W19:AM19"/>
    <mergeCell ref="B20:AM20"/>
    <mergeCell ref="B21:AM21"/>
    <mergeCell ref="B30:X30"/>
    <mergeCell ref="Z30:AD30"/>
    <mergeCell ref="AF30:AM30"/>
    <mergeCell ref="B31:X31"/>
    <mergeCell ref="Z31:AD31"/>
    <mergeCell ref="AF31:AM31"/>
    <mergeCell ref="B28:X28"/>
    <mergeCell ref="Z28:AD28"/>
    <mergeCell ref="AF28:AM28"/>
    <mergeCell ref="B29:X29"/>
    <mergeCell ref="Z29:AD29"/>
    <mergeCell ref="AF29:AM29"/>
    <mergeCell ref="B26:X26"/>
    <mergeCell ref="Z26:AD26"/>
    <mergeCell ref="AF26:AM26"/>
    <mergeCell ref="B27:X27"/>
    <mergeCell ref="Z27:AD27"/>
    <mergeCell ref="AF27:AM27"/>
    <mergeCell ref="B36:X36"/>
    <mergeCell ref="Z36:AD36"/>
    <mergeCell ref="AG36:AL36"/>
    <mergeCell ref="B37:X37"/>
    <mergeCell ref="Z37:AD37"/>
    <mergeCell ref="AE37:AM37"/>
    <mergeCell ref="B34:X34"/>
    <mergeCell ref="Z34:AD34"/>
    <mergeCell ref="AF34:AM34"/>
    <mergeCell ref="B35:X35"/>
    <mergeCell ref="Z35:AD35"/>
    <mergeCell ref="AG35:AL35"/>
    <mergeCell ref="B32:X32"/>
    <mergeCell ref="Z32:AD32"/>
    <mergeCell ref="AF32:AM32"/>
    <mergeCell ref="B33:X33"/>
    <mergeCell ref="Z33:AD33"/>
    <mergeCell ref="AF33:AM33"/>
    <mergeCell ref="B43:T43"/>
    <mergeCell ref="V43:Z43"/>
    <mergeCell ref="AB43:AF43"/>
    <mergeCell ref="AH43:AL43"/>
    <mergeCell ref="B44:T44"/>
    <mergeCell ref="V44:Z44"/>
    <mergeCell ref="AB44:AF44"/>
    <mergeCell ref="AH44:AL44"/>
    <mergeCell ref="B41:T41"/>
    <mergeCell ref="V41:Z41"/>
    <mergeCell ref="AB41:AF41"/>
    <mergeCell ref="AH41:AL41"/>
    <mergeCell ref="B42:T42"/>
    <mergeCell ref="V42:Z42"/>
    <mergeCell ref="AB42:AF42"/>
    <mergeCell ref="AH42:AL42"/>
    <mergeCell ref="B38:AM38"/>
    <mergeCell ref="B39:AM39"/>
    <mergeCell ref="B40:T40"/>
    <mergeCell ref="U40:Z40"/>
    <mergeCell ref="AA40:AF40"/>
    <mergeCell ref="AG40:AL40"/>
    <mergeCell ref="B49:T49"/>
    <mergeCell ref="V49:Z49"/>
    <mergeCell ref="AA49:AF49"/>
    <mergeCell ref="AG49:AL49"/>
    <mergeCell ref="B50:T50"/>
    <mergeCell ref="V50:Z50"/>
    <mergeCell ref="AA50:AF50"/>
    <mergeCell ref="AG50:AL50"/>
    <mergeCell ref="B47:T47"/>
    <mergeCell ref="V47:Z47"/>
    <mergeCell ref="AA47:AF47"/>
    <mergeCell ref="AG47:AL47"/>
    <mergeCell ref="B48:T48"/>
    <mergeCell ref="V48:Z48"/>
    <mergeCell ref="AA48:AF48"/>
    <mergeCell ref="AG48:AL48"/>
    <mergeCell ref="B45:T45"/>
    <mergeCell ref="V45:Z45"/>
    <mergeCell ref="AA45:AF45"/>
    <mergeCell ref="AG45:AL45"/>
    <mergeCell ref="B46:T46"/>
    <mergeCell ref="V46:Z46"/>
    <mergeCell ref="AA46:AF46"/>
    <mergeCell ref="AG46:AL46"/>
    <mergeCell ref="B58:AF58"/>
    <mergeCell ref="AH58:AL58"/>
    <mergeCell ref="B59:AF59"/>
    <mergeCell ref="AH59:AL59"/>
    <mergeCell ref="B60:AF60"/>
    <mergeCell ref="AH60:AL60"/>
    <mergeCell ref="B54:AF54"/>
    <mergeCell ref="AH54:AL54"/>
    <mergeCell ref="B55:AF55"/>
    <mergeCell ref="AH55:AL55"/>
    <mergeCell ref="B56:AM56"/>
    <mergeCell ref="B57:AM57"/>
    <mergeCell ref="B51:T51"/>
    <mergeCell ref="V51:Z51"/>
    <mergeCell ref="AA51:AF51"/>
    <mergeCell ref="AG51:AL51"/>
    <mergeCell ref="B52:AM52"/>
    <mergeCell ref="B53:T53"/>
    <mergeCell ref="V53:Z53"/>
    <mergeCell ref="AB53:AF53"/>
    <mergeCell ref="AH53:AL53"/>
    <mergeCell ref="B69:AG69"/>
    <mergeCell ref="AI69:AM69"/>
    <mergeCell ref="B70:AM70"/>
    <mergeCell ref="B71:AG71"/>
    <mergeCell ref="AH71:AM71"/>
    <mergeCell ref="B72:AG72"/>
    <mergeCell ref="AI72:AM72"/>
    <mergeCell ref="B64:AM64"/>
    <mergeCell ref="B65:AM65"/>
    <mergeCell ref="B66:AM66"/>
    <mergeCell ref="B67:AG67"/>
    <mergeCell ref="AH67:AM67"/>
    <mergeCell ref="B68:AG68"/>
    <mergeCell ref="AI68:AM68"/>
    <mergeCell ref="B61:AF61"/>
    <mergeCell ref="AH61:AL61"/>
    <mergeCell ref="B62:AF62"/>
    <mergeCell ref="AH62:AL62"/>
    <mergeCell ref="B63:AF63"/>
    <mergeCell ref="AH63:AL63"/>
    <mergeCell ref="B81:AG81"/>
    <mergeCell ref="AI81:AM81"/>
    <mergeCell ref="B82:AM82"/>
    <mergeCell ref="B83:AG83"/>
    <mergeCell ref="AI83:AM83"/>
    <mergeCell ref="B84:AG84"/>
    <mergeCell ref="AI84:AM84"/>
    <mergeCell ref="B77:AG77"/>
    <mergeCell ref="AI77:AM77"/>
    <mergeCell ref="B78:AM78"/>
    <mergeCell ref="B79:AG79"/>
    <mergeCell ref="AH79:AM79"/>
    <mergeCell ref="B80:AG80"/>
    <mergeCell ref="AI80:AM80"/>
    <mergeCell ref="B73:AG73"/>
    <mergeCell ref="AI73:AM73"/>
    <mergeCell ref="B74:AM74"/>
    <mergeCell ref="B75:AG75"/>
    <mergeCell ref="AH75:AM75"/>
    <mergeCell ref="B76:AG76"/>
    <mergeCell ref="AI76:AM76"/>
    <mergeCell ref="B92:AM92"/>
    <mergeCell ref="B93:AM93"/>
    <mergeCell ref="B94:AM94"/>
    <mergeCell ref="B95:AG95"/>
    <mergeCell ref="AI95:AM95"/>
    <mergeCell ref="B96:AG96"/>
    <mergeCell ref="AI96:AM96"/>
    <mergeCell ref="B89:AF89"/>
    <mergeCell ref="AH89:AL89"/>
    <mergeCell ref="B90:AF90"/>
    <mergeCell ref="AH90:AL90"/>
    <mergeCell ref="B91:AF91"/>
    <mergeCell ref="AH91:AL91"/>
    <mergeCell ref="B85:AG85"/>
    <mergeCell ref="AI85:AM85"/>
    <mergeCell ref="B86:AM86"/>
    <mergeCell ref="B87:AM87"/>
    <mergeCell ref="B88:AF88"/>
    <mergeCell ref="AH88:AL88"/>
    <mergeCell ref="B103:O103"/>
    <mergeCell ref="Q103:U103"/>
    <mergeCell ref="V103:AG103"/>
    <mergeCell ref="AI103:AM103"/>
    <mergeCell ref="B104:O104"/>
    <mergeCell ref="Q104:U104"/>
    <mergeCell ref="V104:AG104"/>
    <mergeCell ref="AI104:AM104"/>
    <mergeCell ref="B100:AG100"/>
    <mergeCell ref="AI100:AM100"/>
    <mergeCell ref="B101:AM101"/>
    <mergeCell ref="B102:O102"/>
    <mergeCell ref="Q102:U102"/>
    <mergeCell ref="V102:AG102"/>
    <mergeCell ref="AI102:AM102"/>
    <mergeCell ref="B97:AG97"/>
    <mergeCell ref="AI97:AM97"/>
    <mergeCell ref="B98:AG98"/>
    <mergeCell ref="AI98:AM98"/>
    <mergeCell ref="B99:AG99"/>
    <mergeCell ref="AI99:AM99"/>
    <mergeCell ref="B110:AG110"/>
    <mergeCell ref="AI110:AM110"/>
    <mergeCell ref="B111:AG111"/>
    <mergeCell ref="AI111:AM111"/>
    <mergeCell ref="B112:AG112"/>
    <mergeCell ref="AI112:AM112"/>
    <mergeCell ref="B107:O107"/>
    <mergeCell ref="Q107:U107"/>
    <mergeCell ref="V107:AM107"/>
    <mergeCell ref="B108:AM108"/>
    <mergeCell ref="B109:AG109"/>
    <mergeCell ref="AI109:AM109"/>
    <mergeCell ref="B105:O105"/>
    <mergeCell ref="Q105:U105"/>
    <mergeCell ref="V105:AG105"/>
    <mergeCell ref="AI105:AM105"/>
    <mergeCell ref="B106:O106"/>
    <mergeCell ref="Q106:U106"/>
    <mergeCell ref="V106:AG106"/>
    <mergeCell ref="AI106:AM106"/>
    <mergeCell ref="B120:AG120"/>
    <mergeCell ref="AI120:AM120"/>
    <mergeCell ref="B121:AG121"/>
    <mergeCell ref="AI121:AM121"/>
    <mergeCell ref="B122:AG122"/>
    <mergeCell ref="AI122:AM122"/>
    <mergeCell ref="B116:AG116"/>
    <mergeCell ref="AI116:AM116"/>
    <mergeCell ref="B117:AG117"/>
    <mergeCell ref="AI117:AM117"/>
    <mergeCell ref="B118:AM118"/>
    <mergeCell ref="B119:AG119"/>
    <mergeCell ref="AI119:AM119"/>
    <mergeCell ref="B113:AG113"/>
    <mergeCell ref="AI113:AM113"/>
    <mergeCell ref="B114:AG114"/>
    <mergeCell ref="AI114:AM114"/>
    <mergeCell ref="B115:AG115"/>
    <mergeCell ref="AI115:AM115"/>
    <mergeCell ref="B130:AM130"/>
    <mergeCell ref="B131:AM131"/>
    <mergeCell ref="B132:N133"/>
    <mergeCell ref="O132:T133"/>
    <mergeCell ref="U132:Z133"/>
    <mergeCell ref="AA132:AL132"/>
    <mergeCell ref="AM132:AM133"/>
    <mergeCell ref="AA133:AF133"/>
    <mergeCell ref="AG133:AL133"/>
    <mergeCell ref="B127:AG127"/>
    <mergeCell ref="AI127:AM127"/>
    <mergeCell ref="B128:AG128"/>
    <mergeCell ref="AI128:AM128"/>
    <mergeCell ref="B129:AG129"/>
    <mergeCell ref="AI129:AM129"/>
    <mergeCell ref="B123:AG123"/>
    <mergeCell ref="AI123:AM123"/>
    <mergeCell ref="B124:AG124"/>
    <mergeCell ref="AI124:AM124"/>
    <mergeCell ref="B125:AM125"/>
    <mergeCell ref="B126:AG126"/>
    <mergeCell ref="AI126:AM126"/>
    <mergeCell ref="B138:N138"/>
    <mergeCell ref="P138:T138"/>
    <mergeCell ref="V138:Z138"/>
    <mergeCell ref="AB138:AF138"/>
    <mergeCell ref="AH138:AL138"/>
    <mergeCell ref="B139:AM139"/>
    <mergeCell ref="B136:N136"/>
    <mergeCell ref="P136:T136"/>
    <mergeCell ref="V136:Z136"/>
    <mergeCell ref="AB136:AF136"/>
    <mergeCell ref="AG136:AL136"/>
    <mergeCell ref="B137:N137"/>
    <mergeCell ref="P137:T137"/>
    <mergeCell ref="V137:Z137"/>
    <mergeCell ref="AB137:AF137"/>
    <mergeCell ref="AG137:AL137"/>
    <mergeCell ref="B134:N134"/>
    <mergeCell ref="P134:T134"/>
    <mergeCell ref="V134:Z134"/>
    <mergeCell ref="AB134:AF134"/>
    <mergeCell ref="AH134:AL134"/>
    <mergeCell ref="B135:N135"/>
    <mergeCell ref="P135:T135"/>
    <mergeCell ref="V135:Z135"/>
    <mergeCell ref="AB135:AF135"/>
    <mergeCell ref="AH135:AL135"/>
    <mergeCell ref="B145:U145"/>
    <mergeCell ref="W145:AA145"/>
    <mergeCell ref="AC145:AG145"/>
    <mergeCell ref="AI145:AM145"/>
    <mergeCell ref="B146:U146"/>
    <mergeCell ref="W146:AA146"/>
    <mergeCell ref="AC146:AG146"/>
    <mergeCell ref="AI146:AM146"/>
    <mergeCell ref="B143:U143"/>
    <mergeCell ref="W143:AA143"/>
    <mergeCell ref="AC143:AG143"/>
    <mergeCell ref="AI143:AM143"/>
    <mergeCell ref="B144:U144"/>
    <mergeCell ref="W144:AA144"/>
    <mergeCell ref="AC144:AG144"/>
    <mergeCell ref="AI144:AM144"/>
    <mergeCell ref="B140:AM140"/>
    <mergeCell ref="B141:AM141"/>
    <mergeCell ref="B142:U142"/>
    <mergeCell ref="V142:AA142"/>
    <mergeCell ref="AB142:AG142"/>
    <mergeCell ref="AH142:AM142"/>
    <mergeCell ref="B152:AG152"/>
    <mergeCell ref="AI152:AM152"/>
    <mergeCell ref="B153:AM153"/>
    <mergeCell ref="B154:AG154"/>
    <mergeCell ref="AI154:AM154"/>
    <mergeCell ref="B155:U155"/>
    <mergeCell ref="W155:AA155"/>
    <mergeCell ref="AC155:AG155"/>
    <mergeCell ref="AI155:AM155"/>
    <mergeCell ref="B149:AG149"/>
    <mergeCell ref="AI149:AM149"/>
    <mergeCell ref="B150:AG150"/>
    <mergeCell ref="AI150:AM150"/>
    <mergeCell ref="B151:AG151"/>
    <mergeCell ref="AI151:AM151"/>
    <mergeCell ref="B147:U147"/>
    <mergeCell ref="W147:AA147"/>
    <mergeCell ref="AC147:AG147"/>
    <mergeCell ref="AI147:AM147"/>
    <mergeCell ref="B148:AG148"/>
    <mergeCell ref="AI148:AM148"/>
    <mergeCell ref="B158:AG158"/>
    <mergeCell ref="AI158:AM158"/>
    <mergeCell ref="B159:AG159"/>
    <mergeCell ref="AI159:AM159"/>
    <mergeCell ref="B160:AM160"/>
    <mergeCell ref="B161:I161"/>
    <mergeCell ref="K161:O161"/>
    <mergeCell ref="P161:U161"/>
    <mergeCell ref="W161:AA161"/>
    <mergeCell ref="AB161:AG161"/>
    <mergeCell ref="B156:I156"/>
    <mergeCell ref="K156:O156"/>
    <mergeCell ref="P156:AG156"/>
    <mergeCell ref="AI156:AM156"/>
    <mergeCell ref="B157:I157"/>
    <mergeCell ref="K157:O157"/>
    <mergeCell ref="P157:AG157"/>
    <mergeCell ref="AI157:AM157"/>
    <mergeCell ref="B166:U166"/>
    <mergeCell ref="W166:AA166"/>
    <mergeCell ref="AC166:AG166"/>
    <mergeCell ref="AH166:AM166"/>
    <mergeCell ref="B167:U167"/>
    <mergeCell ref="W167:AA167"/>
    <mergeCell ref="AC167:AG167"/>
    <mergeCell ref="AH167:AM167"/>
    <mergeCell ref="B164:U164"/>
    <mergeCell ref="W164:AA164"/>
    <mergeCell ref="AC164:AG164"/>
    <mergeCell ref="AH164:AM164"/>
    <mergeCell ref="B165:U165"/>
    <mergeCell ref="W165:AA165"/>
    <mergeCell ref="AC165:AG165"/>
    <mergeCell ref="AH165:AM165"/>
    <mergeCell ref="AI161:AM161"/>
    <mergeCell ref="B162:AM162"/>
    <mergeCell ref="B163:U163"/>
    <mergeCell ref="V163:AA163"/>
    <mergeCell ref="AB163:AG163"/>
    <mergeCell ref="AH163:AM163"/>
    <mergeCell ref="AB172:AG172"/>
    <mergeCell ref="AH172:AM172"/>
    <mergeCell ref="W173:AA173"/>
    <mergeCell ref="AC173:AG173"/>
    <mergeCell ref="AI173:AM173"/>
    <mergeCell ref="B174:AM174"/>
    <mergeCell ref="B170:U170"/>
    <mergeCell ref="W170:AA170"/>
    <mergeCell ref="B171:U171"/>
    <mergeCell ref="W171:AA171"/>
    <mergeCell ref="B172:U173"/>
    <mergeCell ref="V172:AA172"/>
    <mergeCell ref="B168:U168"/>
    <mergeCell ref="W168:AA168"/>
    <mergeCell ref="AC168:AG168"/>
    <mergeCell ref="AH168:AM168"/>
    <mergeCell ref="B169:U169"/>
    <mergeCell ref="W169:AA169"/>
    <mergeCell ref="AB169:AG169"/>
    <mergeCell ref="AH169:AM169"/>
    <mergeCell ref="B182:AF182"/>
    <mergeCell ref="AH182:AL182"/>
    <mergeCell ref="B183:AF183"/>
    <mergeCell ref="AH183:AL183"/>
    <mergeCell ref="B184:AF184"/>
    <mergeCell ref="AH184:AL184"/>
    <mergeCell ref="B179:AF179"/>
    <mergeCell ref="AH179:AL179"/>
    <mergeCell ref="B180:AF180"/>
    <mergeCell ref="AH180:AL180"/>
    <mergeCell ref="B181:AF181"/>
    <mergeCell ref="AH181:AL181"/>
    <mergeCell ref="B175:AM175"/>
    <mergeCell ref="B176:AF176"/>
    <mergeCell ref="AH176:AL176"/>
    <mergeCell ref="B177:AF177"/>
    <mergeCell ref="AH177:AL177"/>
    <mergeCell ref="B178:AF178"/>
    <mergeCell ref="AH178:AL178"/>
    <mergeCell ref="B192:AF192"/>
    <mergeCell ref="AH192:AL192"/>
    <mergeCell ref="B193:AF193"/>
    <mergeCell ref="AH193:AL193"/>
    <mergeCell ref="B194:AM194"/>
    <mergeCell ref="B195:AM195"/>
    <mergeCell ref="B189:AF189"/>
    <mergeCell ref="AH189:AL189"/>
    <mergeCell ref="B190:AF190"/>
    <mergeCell ref="AH190:AL190"/>
    <mergeCell ref="B191:AF191"/>
    <mergeCell ref="AH191:AL191"/>
    <mergeCell ref="B185:AF185"/>
    <mergeCell ref="AH185:AL185"/>
    <mergeCell ref="B186:AF186"/>
    <mergeCell ref="AH186:AL186"/>
    <mergeCell ref="B187:AM187"/>
    <mergeCell ref="B188:AM188"/>
    <mergeCell ref="B204:AF204"/>
    <mergeCell ref="AH204:AL204"/>
    <mergeCell ref="B205:AF205"/>
    <mergeCell ref="AH205:AL205"/>
    <mergeCell ref="B206:AF206"/>
    <mergeCell ref="AH206:AL206"/>
    <mergeCell ref="B200:AG200"/>
    <mergeCell ref="AI200:AM200"/>
    <mergeCell ref="B201:AG201"/>
    <mergeCell ref="AI201:AM201"/>
    <mergeCell ref="B202:AM202"/>
    <mergeCell ref="B203:AM203"/>
    <mergeCell ref="B196:AM196"/>
    <mergeCell ref="B197:AG197"/>
    <mergeCell ref="AI197:AM197"/>
    <mergeCell ref="B198:AG198"/>
    <mergeCell ref="AI198:AM198"/>
    <mergeCell ref="B199:AG199"/>
    <mergeCell ref="AI199:AM199"/>
    <mergeCell ref="B213:AF213"/>
    <mergeCell ref="AH213:AL213"/>
    <mergeCell ref="B214:AM214"/>
    <mergeCell ref="B215:AF215"/>
    <mergeCell ref="AH215:AL215"/>
    <mergeCell ref="B216:AF216"/>
    <mergeCell ref="AH216:AL216"/>
    <mergeCell ref="B210:AF210"/>
    <mergeCell ref="AH210:AL210"/>
    <mergeCell ref="B211:AF211"/>
    <mergeCell ref="AH211:AL211"/>
    <mergeCell ref="B212:AF212"/>
    <mergeCell ref="AH212:AL212"/>
    <mergeCell ref="B207:AF207"/>
    <mergeCell ref="AH207:AL207"/>
    <mergeCell ref="B208:AF208"/>
    <mergeCell ref="AH208:AL208"/>
    <mergeCell ref="B209:AF209"/>
    <mergeCell ref="AH209:AL209"/>
    <mergeCell ref="B224:AF224"/>
    <mergeCell ref="AH224:AL224"/>
    <mergeCell ref="B226:AM226"/>
    <mergeCell ref="B227:AM227"/>
    <mergeCell ref="B228:AF228"/>
    <mergeCell ref="AH228:AL228"/>
    <mergeCell ref="B221:AF221"/>
    <mergeCell ref="AH221:AL221"/>
    <mergeCell ref="B222:AF222"/>
    <mergeCell ref="AH222:AL222"/>
    <mergeCell ref="B223:AF223"/>
    <mergeCell ref="AH223:AL223"/>
    <mergeCell ref="B217:AF217"/>
    <mergeCell ref="AH217:AL217"/>
    <mergeCell ref="B218:AF218"/>
    <mergeCell ref="AH218:AL218"/>
    <mergeCell ref="B219:AM219"/>
    <mergeCell ref="B220:AF220"/>
    <mergeCell ref="AH220:AL220"/>
    <mergeCell ref="B235:AF235"/>
    <mergeCell ref="AH235:AL235"/>
    <mergeCell ref="B236:AF236"/>
    <mergeCell ref="AH236:AL236"/>
    <mergeCell ref="B237:AF237"/>
    <mergeCell ref="AH237:AL237"/>
    <mergeCell ref="B232:AF232"/>
    <mergeCell ref="AH232:AL232"/>
    <mergeCell ref="B233:AF233"/>
    <mergeCell ref="AH233:AL233"/>
    <mergeCell ref="B234:AF234"/>
    <mergeCell ref="AH234:AL234"/>
    <mergeCell ref="B229:AF229"/>
    <mergeCell ref="AH229:AL229"/>
    <mergeCell ref="B230:AF230"/>
    <mergeCell ref="AH230:AL230"/>
    <mergeCell ref="B231:AF231"/>
    <mergeCell ref="AH231:AL231"/>
    <mergeCell ref="B244:AF244"/>
    <mergeCell ref="AH244:AL244"/>
    <mergeCell ref="B245:AF245"/>
    <mergeCell ref="AH245:AL245"/>
    <mergeCell ref="B246:AF246"/>
    <mergeCell ref="AH246:AL246"/>
    <mergeCell ref="B241:AF241"/>
    <mergeCell ref="AH241:AL241"/>
    <mergeCell ref="B242:AF242"/>
    <mergeCell ref="AH242:AL242"/>
    <mergeCell ref="B243:AF243"/>
    <mergeCell ref="AH243:AL243"/>
    <mergeCell ref="B238:AF238"/>
    <mergeCell ref="AH238:AL238"/>
    <mergeCell ref="B239:AF239"/>
    <mergeCell ref="AH239:AL239"/>
    <mergeCell ref="B240:AF240"/>
    <mergeCell ref="AH240:AL240"/>
    <mergeCell ref="B254:AF254"/>
    <mergeCell ref="AH254:AL254"/>
    <mergeCell ref="B255:AF255"/>
    <mergeCell ref="AH255:AL255"/>
    <mergeCell ref="B256:AF256"/>
    <mergeCell ref="AH256:AL256"/>
    <mergeCell ref="B251:AF251"/>
    <mergeCell ref="AH251:AL251"/>
    <mergeCell ref="B252:AF252"/>
    <mergeCell ref="AH252:AL252"/>
    <mergeCell ref="B253:AF253"/>
    <mergeCell ref="AH253:AL253"/>
    <mergeCell ref="B247:AM247"/>
    <mergeCell ref="B248:AF248"/>
    <mergeCell ref="AH248:AL248"/>
    <mergeCell ref="B249:AF249"/>
    <mergeCell ref="AH249:AL249"/>
    <mergeCell ref="B250:AF250"/>
    <mergeCell ref="AH250:AL250"/>
    <mergeCell ref="B263:AF263"/>
    <mergeCell ref="AH263:AL263"/>
    <mergeCell ref="B264:AF264"/>
    <mergeCell ref="AH264:AL264"/>
    <mergeCell ref="B265:AF265"/>
    <mergeCell ref="AH265:AL265"/>
    <mergeCell ref="B260:AF260"/>
    <mergeCell ref="AH260:AL260"/>
    <mergeCell ref="B261:AF261"/>
    <mergeCell ref="AH261:AL261"/>
    <mergeCell ref="B262:AF262"/>
    <mergeCell ref="AH262:AL262"/>
    <mergeCell ref="B257:AF257"/>
    <mergeCell ref="AH257:AL257"/>
    <mergeCell ref="B258:AF258"/>
    <mergeCell ref="AH258:AL258"/>
    <mergeCell ref="B259:AF259"/>
    <mergeCell ref="AH259:AL259"/>
    <mergeCell ref="B273:AF273"/>
    <mergeCell ref="AH273:AL273"/>
    <mergeCell ref="B274:AF274"/>
    <mergeCell ref="AH274:AL274"/>
    <mergeCell ref="B275:AF275"/>
    <mergeCell ref="AH275:AL275"/>
    <mergeCell ref="B270:AF270"/>
    <mergeCell ref="AH270:AL270"/>
    <mergeCell ref="B271:AF271"/>
    <mergeCell ref="AH271:AL271"/>
    <mergeCell ref="B272:AF272"/>
    <mergeCell ref="AH272:AL272"/>
    <mergeCell ref="B266:AF266"/>
    <mergeCell ref="AH266:AL266"/>
    <mergeCell ref="B267:AF267"/>
    <mergeCell ref="B268:AF268"/>
    <mergeCell ref="B269:AF269"/>
    <mergeCell ref="AH269:AL269"/>
    <mergeCell ref="B282:AM282"/>
    <mergeCell ref="B283:AM283"/>
    <mergeCell ref="B284:AF284"/>
    <mergeCell ref="AH284:AL284"/>
    <mergeCell ref="B285:AF285"/>
    <mergeCell ref="AH285:AL285"/>
    <mergeCell ref="B279:AF279"/>
    <mergeCell ref="AH279:AL279"/>
    <mergeCell ref="B280:AF280"/>
    <mergeCell ref="AH280:AL280"/>
    <mergeCell ref="B281:AF281"/>
    <mergeCell ref="AH281:AL281"/>
    <mergeCell ref="B276:AF276"/>
    <mergeCell ref="AH276:AL276"/>
    <mergeCell ref="B277:AF277"/>
    <mergeCell ref="AH277:AL277"/>
    <mergeCell ref="B278:AF278"/>
    <mergeCell ref="AH278:AL278"/>
    <mergeCell ref="B292:AF292"/>
    <mergeCell ref="AH292:AL292"/>
    <mergeCell ref="B293:AF293"/>
    <mergeCell ref="AH293:AL293"/>
    <mergeCell ref="B294:AM294"/>
    <mergeCell ref="B295:AM295"/>
    <mergeCell ref="B289:AF289"/>
    <mergeCell ref="AH289:AL289"/>
    <mergeCell ref="B290:AF290"/>
    <mergeCell ref="AH290:AL290"/>
    <mergeCell ref="B291:AF291"/>
    <mergeCell ref="AH291:AL291"/>
    <mergeCell ref="B286:AF286"/>
    <mergeCell ref="AH286:AL286"/>
    <mergeCell ref="B287:AF287"/>
    <mergeCell ref="AH287:AL287"/>
    <mergeCell ref="B288:AF288"/>
    <mergeCell ref="AH288:AL288"/>
    <mergeCell ref="B302:AF302"/>
    <mergeCell ref="AH302:AL302"/>
    <mergeCell ref="B303:AF303"/>
    <mergeCell ref="AH303:AL303"/>
    <mergeCell ref="B304:AF304"/>
    <mergeCell ref="AH304:AL304"/>
    <mergeCell ref="B299:AF299"/>
    <mergeCell ref="AH299:AL299"/>
    <mergeCell ref="B300:AF300"/>
    <mergeCell ref="AH300:AL300"/>
    <mergeCell ref="B301:AF301"/>
    <mergeCell ref="AH301:AL301"/>
    <mergeCell ref="B296:AF296"/>
    <mergeCell ref="AH296:AL296"/>
    <mergeCell ref="B297:AF297"/>
    <mergeCell ref="AH297:AL297"/>
    <mergeCell ref="B298:AF298"/>
    <mergeCell ref="AH298:AL298"/>
    <mergeCell ref="B311:AF311"/>
    <mergeCell ref="AH311:AL311"/>
    <mergeCell ref="B312:AF312"/>
    <mergeCell ref="AH312:AL312"/>
    <mergeCell ref="B313:AF313"/>
    <mergeCell ref="AH313:AL313"/>
    <mergeCell ref="B308:AF308"/>
    <mergeCell ref="AH308:AL308"/>
    <mergeCell ref="B309:AF309"/>
    <mergeCell ref="AH309:AL309"/>
    <mergeCell ref="B310:AF310"/>
    <mergeCell ref="AH310:AL310"/>
    <mergeCell ref="B305:AF305"/>
    <mergeCell ref="AH305:AL305"/>
    <mergeCell ref="B306:AF306"/>
    <mergeCell ref="AH306:AL306"/>
    <mergeCell ref="B307:AF307"/>
    <mergeCell ref="AH307:AL307"/>
    <mergeCell ref="AM321:AM323"/>
    <mergeCell ref="O322:Z322"/>
    <mergeCell ref="AA322:AD323"/>
    <mergeCell ref="AE322:AH323"/>
    <mergeCell ref="O323:R323"/>
    <mergeCell ref="B317:AF317"/>
    <mergeCell ref="AH317:AL317"/>
    <mergeCell ref="B318:AF318"/>
    <mergeCell ref="AH318:AL318"/>
    <mergeCell ref="B319:AM319"/>
    <mergeCell ref="B320:AM320"/>
    <mergeCell ref="B314:AF314"/>
    <mergeCell ref="AH314:AL314"/>
    <mergeCell ref="B315:AF315"/>
    <mergeCell ref="AH315:AL315"/>
    <mergeCell ref="B316:AF316"/>
    <mergeCell ref="AH316:AL316"/>
    <mergeCell ref="AB324:AD324"/>
    <mergeCell ref="AF324:AH324"/>
    <mergeCell ref="AJ324:AL324"/>
    <mergeCell ref="B325:F325"/>
    <mergeCell ref="G325:J325"/>
    <mergeCell ref="K325:N325"/>
    <mergeCell ref="P325:R325"/>
    <mergeCell ref="S325:V325"/>
    <mergeCell ref="X325:Z325"/>
    <mergeCell ref="AB325:AD325"/>
    <mergeCell ref="S323:V323"/>
    <mergeCell ref="W323:Z323"/>
    <mergeCell ref="B324:F324"/>
    <mergeCell ref="H324:J324"/>
    <mergeCell ref="L324:N324"/>
    <mergeCell ref="P324:R324"/>
    <mergeCell ref="T324:V324"/>
    <mergeCell ref="X324:Z324"/>
    <mergeCell ref="B321:F323"/>
    <mergeCell ref="G321:J323"/>
    <mergeCell ref="K321:N323"/>
    <mergeCell ref="O321:AH321"/>
    <mergeCell ref="AI321:AL323"/>
    <mergeCell ref="AJ326:AL326"/>
    <mergeCell ref="B327:F327"/>
    <mergeCell ref="H327:J327"/>
    <mergeCell ref="L327:N327"/>
    <mergeCell ref="P327:R327"/>
    <mergeCell ref="T327:V327"/>
    <mergeCell ref="X327:Z327"/>
    <mergeCell ref="AB327:AD327"/>
    <mergeCell ref="AF327:AH327"/>
    <mergeCell ref="AJ327:AL327"/>
    <mergeCell ref="AF325:AH325"/>
    <mergeCell ref="AI325:AL325"/>
    <mergeCell ref="B326:F326"/>
    <mergeCell ref="H326:J326"/>
    <mergeCell ref="K326:N326"/>
    <mergeCell ref="O326:R326"/>
    <mergeCell ref="T326:V326"/>
    <mergeCell ref="W326:Z326"/>
    <mergeCell ref="AA326:AD326"/>
    <mergeCell ref="AE326:AH326"/>
    <mergeCell ref="AF329:AH329"/>
    <mergeCell ref="AJ329:AL329"/>
    <mergeCell ref="B330:F330"/>
    <mergeCell ref="H330:J330"/>
    <mergeCell ref="L330:N330"/>
    <mergeCell ref="O330:R330"/>
    <mergeCell ref="S330:V330"/>
    <mergeCell ref="X330:Z330"/>
    <mergeCell ref="AB330:AD330"/>
    <mergeCell ref="AF330:AH330"/>
    <mergeCell ref="AB328:AD328"/>
    <mergeCell ref="AF328:AH328"/>
    <mergeCell ref="AJ328:AL328"/>
    <mergeCell ref="B329:F329"/>
    <mergeCell ref="H329:J329"/>
    <mergeCell ref="L329:N329"/>
    <mergeCell ref="P329:R329"/>
    <mergeCell ref="T329:V329"/>
    <mergeCell ref="X329:Z329"/>
    <mergeCell ref="AB329:AD329"/>
    <mergeCell ref="B328:F328"/>
    <mergeCell ref="H328:J328"/>
    <mergeCell ref="L328:N328"/>
    <mergeCell ref="P328:R328"/>
    <mergeCell ref="T328:V328"/>
    <mergeCell ref="X328:Z328"/>
    <mergeCell ref="AB332:AD332"/>
    <mergeCell ref="AF332:AH332"/>
    <mergeCell ref="AJ332:AL332"/>
    <mergeCell ref="B333:F333"/>
    <mergeCell ref="H333:J333"/>
    <mergeCell ref="L333:N333"/>
    <mergeCell ref="P333:R333"/>
    <mergeCell ref="T333:V333"/>
    <mergeCell ref="X333:Z333"/>
    <mergeCell ref="AB333:AD333"/>
    <mergeCell ref="B332:F332"/>
    <mergeCell ref="H332:J332"/>
    <mergeCell ref="L332:N332"/>
    <mergeCell ref="P332:R332"/>
    <mergeCell ref="T332:V332"/>
    <mergeCell ref="X332:Z332"/>
    <mergeCell ref="AI330:AL330"/>
    <mergeCell ref="B331:F331"/>
    <mergeCell ref="H331:J331"/>
    <mergeCell ref="L331:N331"/>
    <mergeCell ref="P331:R331"/>
    <mergeCell ref="T331:V331"/>
    <mergeCell ref="X331:Z331"/>
    <mergeCell ref="AB331:AD331"/>
    <mergeCell ref="AF331:AH331"/>
    <mergeCell ref="AJ331:AL331"/>
    <mergeCell ref="AJ334:AL334"/>
    <mergeCell ref="B335:F335"/>
    <mergeCell ref="H335:J335"/>
    <mergeCell ref="L335:N335"/>
    <mergeCell ref="P335:R335"/>
    <mergeCell ref="T335:V335"/>
    <mergeCell ref="X335:Z335"/>
    <mergeCell ref="AB335:AD335"/>
    <mergeCell ref="AF335:AH335"/>
    <mergeCell ref="AJ335:AL335"/>
    <mergeCell ref="AF333:AH333"/>
    <mergeCell ref="AJ333:AL333"/>
    <mergeCell ref="B334:F334"/>
    <mergeCell ref="H334:J334"/>
    <mergeCell ref="L334:N334"/>
    <mergeCell ref="P334:R334"/>
    <mergeCell ref="T334:V334"/>
    <mergeCell ref="X334:Z334"/>
    <mergeCell ref="AB334:AD334"/>
    <mergeCell ref="AF334:AH334"/>
    <mergeCell ref="O340:V340"/>
    <mergeCell ref="W340:Z341"/>
    <mergeCell ref="AA340:AD341"/>
    <mergeCell ref="AE340:AH341"/>
    <mergeCell ref="AI340:AL341"/>
    <mergeCell ref="G341:J341"/>
    <mergeCell ref="K341:N341"/>
    <mergeCell ref="O341:R341"/>
    <mergeCell ref="S341:V341"/>
    <mergeCell ref="AB336:AD336"/>
    <mergeCell ref="AF336:AH336"/>
    <mergeCell ref="AI336:AL336"/>
    <mergeCell ref="B337:AM337"/>
    <mergeCell ref="B338:AM338"/>
    <mergeCell ref="B339:F341"/>
    <mergeCell ref="G339:Z339"/>
    <mergeCell ref="AA339:AL339"/>
    <mergeCell ref="AM339:AM341"/>
    <mergeCell ref="G340:N340"/>
    <mergeCell ref="B336:F336"/>
    <mergeCell ref="G336:J336"/>
    <mergeCell ref="K336:N336"/>
    <mergeCell ref="P336:R336"/>
    <mergeCell ref="S336:V336"/>
    <mergeCell ref="X336:Z336"/>
    <mergeCell ref="AE343:AH343"/>
    <mergeCell ref="AI343:AL343"/>
    <mergeCell ref="B344:F344"/>
    <mergeCell ref="H344:J344"/>
    <mergeCell ref="L344:N344"/>
    <mergeCell ref="P344:R344"/>
    <mergeCell ref="T344:V344"/>
    <mergeCell ref="W344:Z344"/>
    <mergeCell ref="AB344:AD344"/>
    <mergeCell ref="AF344:AH344"/>
    <mergeCell ref="AB342:AD342"/>
    <mergeCell ref="AF342:AH342"/>
    <mergeCell ref="AJ342:AL342"/>
    <mergeCell ref="B343:F343"/>
    <mergeCell ref="H343:J343"/>
    <mergeCell ref="L343:N343"/>
    <mergeCell ref="P343:R343"/>
    <mergeCell ref="T343:V343"/>
    <mergeCell ref="W343:Z343"/>
    <mergeCell ref="AA343:AD343"/>
    <mergeCell ref="B342:F342"/>
    <mergeCell ref="H342:J342"/>
    <mergeCell ref="L342:N342"/>
    <mergeCell ref="P342:R342"/>
    <mergeCell ref="T342:V342"/>
    <mergeCell ref="X342:Z342"/>
    <mergeCell ref="AB346:AD346"/>
    <mergeCell ref="AF346:AH346"/>
    <mergeCell ref="AJ346:AL346"/>
    <mergeCell ref="B347:F347"/>
    <mergeCell ref="G347:J347"/>
    <mergeCell ref="K347:N347"/>
    <mergeCell ref="P347:R347"/>
    <mergeCell ref="T347:V347"/>
    <mergeCell ref="X347:Z347"/>
    <mergeCell ref="AA347:AD347"/>
    <mergeCell ref="B346:F346"/>
    <mergeCell ref="H346:J346"/>
    <mergeCell ref="L346:N346"/>
    <mergeCell ref="P346:R346"/>
    <mergeCell ref="T346:V346"/>
    <mergeCell ref="X346:Z346"/>
    <mergeCell ref="AI344:AL344"/>
    <mergeCell ref="B345:F345"/>
    <mergeCell ref="H345:J345"/>
    <mergeCell ref="L345:N345"/>
    <mergeCell ref="P345:R345"/>
    <mergeCell ref="T345:V345"/>
    <mergeCell ref="X345:Z345"/>
    <mergeCell ref="AB345:AD345"/>
    <mergeCell ref="AF345:AH345"/>
    <mergeCell ref="AJ345:AL345"/>
    <mergeCell ref="AJ348:AL348"/>
    <mergeCell ref="B349:F349"/>
    <mergeCell ref="H349:J349"/>
    <mergeCell ref="L349:N349"/>
    <mergeCell ref="P349:R349"/>
    <mergeCell ref="T349:V349"/>
    <mergeCell ref="X349:Z349"/>
    <mergeCell ref="AB349:AD349"/>
    <mergeCell ref="AF349:AH349"/>
    <mergeCell ref="AJ349:AL349"/>
    <mergeCell ref="AE347:AH347"/>
    <mergeCell ref="AI347:AL347"/>
    <mergeCell ref="B348:F348"/>
    <mergeCell ref="H348:J348"/>
    <mergeCell ref="L348:N348"/>
    <mergeCell ref="P348:R348"/>
    <mergeCell ref="T348:V348"/>
    <mergeCell ref="X348:Z348"/>
    <mergeCell ref="AB348:AD348"/>
    <mergeCell ref="AF348:AH348"/>
    <mergeCell ref="AF351:AH351"/>
    <mergeCell ref="AJ351:AL351"/>
    <mergeCell ref="B352:F352"/>
    <mergeCell ref="H352:J352"/>
    <mergeCell ref="L352:N352"/>
    <mergeCell ref="P352:R352"/>
    <mergeCell ref="T352:V352"/>
    <mergeCell ref="X352:Z352"/>
    <mergeCell ref="AB352:AD352"/>
    <mergeCell ref="AF352:AH352"/>
    <mergeCell ref="AB350:AD350"/>
    <mergeCell ref="AF350:AH350"/>
    <mergeCell ref="AJ350:AL350"/>
    <mergeCell ref="B351:F351"/>
    <mergeCell ref="H351:J351"/>
    <mergeCell ref="L351:N351"/>
    <mergeCell ref="P351:R351"/>
    <mergeCell ref="T351:V351"/>
    <mergeCell ref="X351:Z351"/>
    <mergeCell ref="AB351:AD351"/>
    <mergeCell ref="B350:F350"/>
    <mergeCell ref="H350:J350"/>
    <mergeCell ref="L350:N350"/>
    <mergeCell ref="P350:R350"/>
    <mergeCell ref="T350:V350"/>
    <mergeCell ref="X350:Z350"/>
    <mergeCell ref="AB354:AD354"/>
    <mergeCell ref="AF354:AH354"/>
    <mergeCell ref="AJ354:AL354"/>
    <mergeCell ref="B355:F355"/>
    <mergeCell ref="H355:J355"/>
    <mergeCell ref="L355:N355"/>
    <mergeCell ref="P355:R355"/>
    <mergeCell ref="T355:V355"/>
    <mergeCell ref="W355:Z355"/>
    <mergeCell ref="AA355:AD355"/>
    <mergeCell ref="B354:F354"/>
    <mergeCell ref="H354:J354"/>
    <mergeCell ref="L354:N354"/>
    <mergeCell ref="P354:R354"/>
    <mergeCell ref="T354:V354"/>
    <mergeCell ref="X354:Z354"/>
    <mergeCell ref="AJ352:AL352"/>
    <mergeCell ref="B353:F353"/>
    <mergeCell ref="G353:J353"/>
    <mergeCell ref="K353:N353"/>
    <mergeCell ref="P353:R353"/>
    <mergeCell ref="T353:V353"/>
    <mergeCell ref="X353:Z353"/>
    <mergeCell ref="AB353:AD353"/>
    <mergeCell ref="AF353:AH353"/>
    <mergeCell ref="AJ353:AL353"/>
    <mergeCell ref="B362:AF362"/>
    <mergeCell ref="AH362:AL362"/>
    <mergeCell ref="B363:AF363"/>
    <mergeCell ref="AH363:AL363"/>
    <mergeCell ref="B364:AF364"/>
    <mergeCell ref="AH364:AL364"/>
    <mergeCell ref="B359:AF359"/>
    <mergeCell ref="AH359:AL359"/>
    <mergeCell ref="B360:AF360"/>
    <mergeCell ref="AH360:AL360"/>
    <mergeCell ref="B361:AF361"/>
    <mergeCell ref="AH361:AL361"/>
    <mergeCell ref="AE355:AH355"/>
    <mergeCell ref="AI355:AL355"/>
    <mergeCell ref="B356:AM356"/>
    <mergeCell ref="B357:AM357"/>
    <mergeCell ref="B358:AF358"/>
    <mergeCell ref="AH358:AL358"/>
    <mergeCell ref="B371:AF371"/>
    <mergeCell ref="AH371:AL371"/>
    <mergeCell ref="B372:AF372"/>
    <mergeCell ref="AH372:AL372"/>
    <mergeCell ref="B373:AF373"/>
    <mergeCell ref="AH373:AL373"/>
    <mergeCell ref="B368:AF368"/>
    <mergeCell ref="AH368:AL368"/>
    <mergeCell ref="B369:AF369"/>
    <mergeCell ref="AH369:AL369"/>
    <mergeCell ref="B370:AF370"/>
    <mergeCell ref="AH370:AL370"/>
    <mergeCell ref="B365:AF365"/>
    <mergeCell ref="AH365:AL365"/>
    <mergeCell ref="B366:AF366"/>
    <mergeCell ref="AH366:AL366"/>
    <mergeCell ref="B367:AF367"/>
    <mergeCell ref="AH367:AL367"/>
    <mergeCell ref="B380:AF380"/>
    <mergeCell ref="AH380:AL380"/>
    <mergeCell ref="B381:AF381"/>
    <mergeCell ref="AH381:AL381"/>
    <mergeCell ref="B382:AF382"/>
    <mergeCell ref="AH382:AL382"/>
    <mergeCell ref="B377:AF377"/>
    <mergeCell ref="AH377:AL377"/>
    <mergeCell ref="B378:AF378"/>
    <mergeCell ref="AH378:AL378"/>
    <mergeCell ref="B379:AF379"/>
    <mergeCell ref="AH379:AL379"/>
    <mergeCell ref="B374:AF374"/>
    <mergeCell ref="AH374:AL374"/>
    <mergeCell ref="B375:AF375"/>
    <mergeCell ref="AH375:AL375"/>
    <mergeCell ref="B376:AF376"/>
    <mergeCell ref="AH376:AL376"/>
    <mergeCell ref="B389:AF389"/>
    <mergeCell ref="AH389:AL389"/>
    <mergeCell ref="B390:AF390"/>
    <mergeCell ref="AH390:AL390"/>
    <mergeCell ref="B391:AF391"/>
    <mergeCell ref="AH391:AL391"/>
    <mergeCell ref="B386:AF386"/>
    <mergeCell ref="AH386:AL386"/>
    <mergeCell ref="B387:AF387"/>
    <mergeCell ref="AH387:AL387"/>
    <mergeCell ref="B388:AF388"/>
    <mergeCell ref="AH388:AL388"/>
    <mergeCell ref="B383:AF383"/>
    <mergeCell ref="AH383:AL383"/>
    <mergeCell ref="B384:AF384"/>
    <mergeCell ref="AH384:AL384"/>
    <mergeCell ref="B385:AF385"/>
    <mergeCell ref="AH385:AL385"/>
    <mergeCell ref="B399:AF399"/>
    <mergeCell ref="AH399:AL399"/>
    <mergeCell ref="B400:AF400"/>
    <mergeCell ref="AH400:AL400"/>
    <mergeCell ref="B401:AF401"/>
    <mergeCell ref="AH401:AL401"/>
    <mergeCell ref="B395:AF395"/>
    <mergeCell ref="AH395:AL395"/>
    <mergeCell ref="B396:AF396"/>
    <mergeCell ref="AH396:AL396"/>
    <mergeCell ref="B397:AM397"/>
    <mergeCell ref="B398:AM398"/>
    <mergeCell ref="B392:AF392"/>
    <mergeCell ref="AH392:AL392"/>
    <mergeCell ref="B393:AF393"/>
    <mergeCell ref="AH393:AL393"/>
    <mergeCell ref="B394:AF394"/>
    <mergeCell ref="AH394:AL394"/>
    <mergeCell ref="B408:AF408"/>
    <mergeCell ref="AH408:AL408"/>
    <mergeCell ref="B409:AM409"/>
    <mergeCell ref="B410:AM410"/>
    <mergeCell ref="B411:AF411"/>
    <mergeCell ref="AH411:AL411"/>
    <mergeCell ref="B405:AF405"/>
    <mergeCell ref="AH405:AL405"/>
    <mergeCell ref="B406:AF406"/>
    <mergeCell ref="AH406:AL406"/>
    <mergeCell ref="B407:AF407"/>
    <mergeCell ref="AH407:AL407"/>
    <mergeCell ref="B402:AF402"/>
    <mergeCell ref="AH402:AL402"/>
    <mergeCell ref="B403:AF403"/>
    <mergeCell ref="AH403:AL403"/>
    <mergeCell ref="B404:AF404"/>
    <mergeCell ref="AH404:AL404"/>
    <mergeCell ref="B418:AF418"/>
    <mergeCell ref="AH418:AL418"/>
    <mergeCell ref="B419:AF419"/>
    <mergeCell ref="AH419:AL419"/>
    <mergeCell ref="B420:AF420"/>
    <mergeCell ref="AH420:AL420"/>
    <mergeCell ref="B415:AF415"/>
    <mergeCell ref="AH415:AL415"/>
    <mergeCell ref="B416:AF416"/>
    <mergeCell ref="AH416:AL416"/>
    <mergeCell ref="B417:AF417"/>
    <mergeCell ref="AH417:AL417"/>
    <mergeCell ref="B412:AF412"/>
    <mergeCell ref="AH412:AL412"/>
    <mergeCell ref="B413:AF413"/>
    <mergeCell ref="AH413:AL413"/>
    <mergeCell ref="B414:AF414"/>
    <mergeCell ref="AH414:AL414"/>
    <mergeCell ref="B427:AF427"/>
    <mergeCell ref="AH427:AL427"/>
    <mergeCell ref="B428:AF428"/>
    <mergeCell ref="AH428:AL428"/>
    <mergeCell ref="B429:AF429"/>
    <mergeCell ref="AH429:AL429"/>
    <mergeCell ref="B424:AF424"/>
    <mergeCell ref="AH424:AL424"/>
    <mergeCell ref="B425:AF425"/>
    <mergeCell ref="AH425:AL425"/>
    <mergeCell ref="B426:AF426"/>
    <mergeCell ref="AH426:AL426"/>
    <mergeCell ref="B421:AF421"/>
    <mergeCell ref="AH421:AL421"/>
    <mergeCell ref="B422:AF422"/>
    <mergeCell ref="AH422:AL422"/>
    <mergeCell ref="B423:AF423"/>
    <mergeCell ref="AH423:AL423"/>
    <mergeCell ref="W436:Z436"/>
    <mergeCell ref="B437:J437"/>
    <mergeCell ref="L437:N437"/>
    <mergeCell ref="P437:R437"/>
    <mergeCell ref="T437:V437"/>
    <mergeCell ref="X437:Z437"/>
    <mergeCell ref="B434:J436"/>
    <mergeCell ref="K434:N436"/>
    <mergeCell ref="O434:AH434"/>
    <mergeCell ref="AI434:AL436"/>
    <mergeCell ref="AM434:AM436"/>
    <mergeCell ref="O435:Z435"/>
    <mergeCell ref="AA435:AD436"/>
    <mergeCell ref="AE435:AH436"/>
    <mergeCell ref="O436:R436"/>
    <mergeCell ref="S436:V436"/>
    <mergeCell ref="B430:AF430"/>
    <mergeCell ref="AH430:AL430"/>
    <mergeCell ref="B431:AF431"/>
    <mergeCell ref="AH431:AL431"/>
    <mergeCell ref="B432:AM432"/>
    <mergeCell ref="B433:AM433"/>
    <mergeCell ref="AI438:AL438"/>
    <mergeCell ref="B439:J439"/>
    <mergeCell ref="L439:N439"/>
    <mergeCell ref="O439:R439"/>
    <mergeCell ref="T439:V439"/>
    <mergeCell ref="W439:Z439"/>
    <mergeCell ref="AA439:AD439"/>
    <mergeCell ref="AE439:AH439"/>
    <mergeCell ref="AJ439:AL439"/>
    <mergeCell ref="AB437:AD437"/>
    <mergeCell ref="AF437:AH437"/>
    <mergeCell ref="AJ437:AL437"/>
    <mergeCell ref="B438:J438"/>
    <mergeCell ref="K438:N438"/>
    <mergeCell ref="P438:R438"/>
    <mergeCell ref="S438:V438"/>
    <mergeCell ref="X438:Z438"/>
    <mergeCell ref="AB438:AD438"/>
    <mergeCell ref="AF438:AH438"/>
    <mergeCell ref="AF442:AH442"/>
    <mergeCell ref="AJ442:AL442"/>
    <mergeCell ref="B443:J443"/>
    <mergeCell ref="L443:N443"/>
    <mergeCell ref="O443:R443"/>
    <mergeCell ref="S443:V443"/>
    <mergeCell ref="X443:Z443"/>
    <mergeCell ref="AB443:AD443"/>
    <mergeCell ref="AF443:AH443"/>
    <mergeCell ref="AI443:AL443"/>
    <mergeCell ref="B442:J442"/>
    <mergeCell ref="L442:N442"/>
    <mergeCell ref="P442:R442"/>
    <mergeCell ref="T442:V442"/>
    <mergeCell ref="X442:Z442"/>
    <mergeCell ref="AB442:AD442"/>
    <mergeCell ref="AF440:AH440"/>
    <mergeCell ref="AJ440:AL440"/>
    <mergeCell ref="B441:J441"/>
    <mergeCell ref="L441:N441"/>
    <mergeCell ref="P441:R441"/>
    <mergeCell ref="T441:V441"/>
    <mergeCell ref="X441:Z441"/>
    <mergeCell ref="AB441:AD441"/>
    <mergeCell ref="AF441:AH441"/>
    <mergeCell ref="AJ441:AL441"/>
    <mergeCell ref="B440:J440"/>
    <mergeCell ref="L440:N440"/>
    <mergeCell ref="P440:R440"/>
    <mergeCell ref="T440:V440"/>
    <mergeCell ref="X440:Z440"/>
    <mergeCell ref="AB440:AD440"/>
    <mergeCell ref="AF446:AH446"/>
    <mergeCell ref="AJ446:AL446"/>
    <mergeCell ref="B447:J447"/>
    <mergeCell ref="L447:N447"/>
    <mergeCell ref="P447:R447"/>
    <mergeCell ref="T447:V447"/>
    <mergeCell ref="X447:Z447"/>
    <mergeCell ref="AB447:AD447"/>
    <mergeCell ref="AF447:AH447"/>
    <mergeCell ref="AJ447:AL447"/>
    <mergeCell ref="B446:J446"/>
    <mergeCell ref="L446:N446"/>
    <mergeCell ref="P446:R446"/>
    <mergeCell ref="T446:V446"/>
    <mergeCell ref="X446:Z446"/>
    <mergeCell ref="AB446:AD446"/>
    <mergeCell ref="AF444:AH444"/>
    <mergeCell ref="AJ444:AL444"/>
    <mergeCell ref="B445:J445"/>
    <mergeCell ref="L445:N445"/>
    <mergeCell ref="P445:R445"/>
    <mergeCell ref="T445:V445"/>
    <mergeCell ref="X445:Z445"/>
    <mergeCell ref="AB445:AD445"/>
    <mergeCell ref="AF445:AH445"/>
    <mergeCell ref="AJ445:AL445"/>
    <mergeCell ref="B444:J444"/>
    <mergeCell ref="L444:N444"/>
    <mergeCell ref="P444:R444"/>
    <mergeCell ref="T444:V444"/>
    <mergeCell ref="X444:Z444"/>
    <mergeCell ref="AB444:AD444"/>
    <mergeCell ref="B450:AM450"/>
    <mergeCell ref="B451:AM451"/>
    <mergeCell ref="B452:F454"/>
    <mergeCell ref="G452:Z452"/>
    <mergeCell ref="AA452:AL452"/>
    <mergeCell ref="AM452:AM454"/>
    <mergeCell ref="G453:N453"/>
    <mergeCell ref="O453:V453"/>
    <mergeCell ref="W453:Z454"/>
    <mergeCell ref="AA453:AD454"/>
    <mergeCell ref="AF448:AH448"/>
    <mergeCell ref="AJ448:AL448"/>
    <mergeCell ref="B449:J449"/>
    <mergeCell ref="K449:N449"/>
    <mergeCell ref="P449:R449"/>
    <mergeCell ref="S449:V449"/>
    <mergeCell ref="X449:Z449"/>
    <mergeCell ref="AB449:AD449"/>
    <mergeCell ref="AF449:AH449"/>
    <mergeCell ref="AI449:AL449"/>
    <mergeCell ref="B448:J448"/>
    <mergeCell ref="L448:N448"/>
    <mergeCell ref="P448:R448"/>
    <mergeCell ref="T448:V448"/>
    <mergeCell ref="X448:Z448"/>
    <mergeCell ref="AB448:AD448"/>
    <mergeCell ref="AB455:AD455"/>
    <mergeCell ref="AF455:AH455"/>
    <mergeCell ref="AJ455:AL455"/>
    <mergeCell ref="B456:F456"/>
    <mergeCell ref="H456:J456"/>
    <mergeCell ref="L456:N456"/>
    <mergeCell ref="P456:R456"/>
    <mergeCell ref="T456:V456"/>
    <mergeCell ref="W456:Z456"/>
    <mergeCell ref="AA456:AD456"/>
    <mergeCell ref="B455:F455"/>
    <mergeCell ref="H455:J455"/>
    <mergeCell ref="L455:N455"/>
    <mergeCell ref="P455:R455"/>
    <mergeCell ref="T455:V455"/>
    <mergeCell ref="X455:Z455"/>
    <mergeCell ref="AE453:AH454"/>
    <mergeCell ref="AI453:AL454"/>
    <mergeCell ref="G454:J454"/>
    <mergeCell ref="K454:N454"/>
    <mergeCell ref="O454:R454"/>
    <mergeCell ref="S454:V454"/>
    <mergeCell ref="AI457:AL457"/>
    <mergeCell ref="B458:F458"/>
    <mergeCell ref="H458:J458"/>
    <mergeCell ref="L458:N458"/>
    <mergeCell ref="P458:R458"/>
    <mergeCell ref="T458:V458"/>
    <mergeCell ref="X458:Z458"/>
    <mergeCell ref="AB458:AD458"/>
    <mergeCell ref="AF458:AH458"/>
    <mergeCell ref="AJ458:AL458"/>
    <mergeCell ref="AE456:AH456"/>
    <mergeCell ref="AI456:AL456"/>
    <mergeCell ref="B457:F457"/>
    <mergeCell ref="H457:J457"/>
    <mergeCell ref="L457:N457"/>
    <mergeCell ref="P457:R457"/>
    <mergeCell ref="T457:V457"/>
    <mergeCell ref="W457:Z457"/>
    <mergeCell ref="AB457:AD457"/>
    <mergeCell ref="AF457:AH457"/>
    <mergeCell ref="AE460:AH460"/>
    <mergeCell ref="AI460:AL460"/>
    <mergeCell ref="B461:F461"/>
    <mergeCell ref="H461:J461"/>
    <mergeCell ref="L461:N461"/>
    <mergeCell ref="P461:R461"/>
    <mergeCell ref="T461:V461"/>
    <mergeCell ref="X461:Z461"/>
    <mergeCell ref="AB461:AD461"/>
    <mergeCell ref="AF461:AH461"/>
    <mergeCell ref="AB459:AD459"/>
    <mergeCell ref="AF459:AH459"/>
    <mergeCell ref="AJ459:AL459"/>
    <mergeCell ref="B460:F460"/>
    <mergeCell ref="H460:J460"/>
    <mergeCell ref="L460:N460"/>
    <mergeCell ref="O460:R460"/>
    <mergeCell ref="S460:V460"/>
    <mergeCell ref="X460:Z460"/>
    <mergeCell ref="AA460:AD460"/>
    <mergeCell ref="B459:F459"/>
    <mergeCell ref="H459:J459"/>
    <mergeCell ref="L459:N459"/>
    <mergeCell ref="P459:R459"/>
    <mergeCell ref="T459:V459"/>
    <mergeCell ref="X459:Z459"/>
    <mergeCell ref="AB463:AD463"/>
    <mergeCell ref="AF463:AH463"/>
    <mergeCell ref="AJ463:AL463"/>
    <mergeCell ref="B464:F464"/>
    <mergeCell ref="H464:J464"/>
    <mergeCell ref="L464:N464"/>
    <mergeCell ref="P464:R464"/>
    <mergeCell ref="T464:V464"/>
    <mergeCell ref="X464:Z464"/>
    <mergeCell ref="AB464:AD464"/>
    <mergeCell ref="B463:F463"/>
    <mergeCell ref="H463:J463"/>
    <mergeCell ref="L463:N463"/>
    <mergeCell ref="P463:R463"/>
    <mergeCell ref="T463:V463"/>
    <mergeCell ref="X463:Z463"/>
    <mergeCell ref="AJ461:AL461"/>
    <mergeCell ref="B462:F462"/>
    <mergeCell ref="H462:J462"/>
    <mergeCell ref="L462:N462"/>
    <mergeCell ref="P462:R462"/>
    <mergeCell ref="T462:V462"/>
    <mergeCell ref="X462:Z462"/>
    <mergeCell ref="AB462:AD462"/>
    <mergeCell ref="AF462:AH462"/>
    <mergeCell ref="AJ462:AL462"/>
    <mergeCell ref="AJ465:AL465"/>
    <mergeCell ref="B466:F466"/>
    <mergeCell ref="H466:J466"/>
    <mergeCell ref="L466:N466"/>
    <mergeCell ref="O466:R466"/>
    <mergeCell ref="S466:V466"/>
    <mergeCell ref="X466:Z466"/>
    <mergeCell ref="AB466:AD466"/>
    <mergeCell ref="AF466:AH466"/>
    <mergeCell ref="AJ466:AL466"/>
    <mergeCell ref="AF464:AH464"/>
    <mergeCell ref="AJ464:AL464"/>
    <mergeCell ref="B465:F465"/>
    <mergeCell ref="H465:J465"/>
    <mergeCell ref="L465:N465"/>
    <mergeCell ref="P465:R465"/>
    <mergeCell ref="T465:V465"/>
    <mergeCell ref="X465:Z465"/>
    <mergeCell ref="AB465:AD465"/>
    <mergeCell ref="AF465:AH465"/>
    <mergeCell ref="AE468:AH468"/>
    <mergeCell ref="AI468:AL468"/>
    <mergeCell ref="B469:AM469"/>
    <mergeCell ref="B470:AM470"/>
    <mergeCell ref="B471:AF471"/>
    <mergeCell ref="AH471:AL471"/>
    <mergeCell ref="AB467:AD467"/>
    <mergeCell ref="AF467:AH467"/>
    <mergeCell ref="AJ467:AL467"/>
    <mergeCell ref="B468:F468"/>
    <mergeCell ref="H468:J468"/>
    <mergeCell ref="L468:N468"/>
    <mergeCell ref="P468:R468"/>
    <mergeCell ref="T468:V468"/>
    <mergeCell ref="W468:Z468"/>
    <mergeCell ref="AA468:AD468"/>
    <mergeCell ref="B467:F467"/>
    <mergeCell ref="H467:J467"/>
    <mergeCell ref="L467:N467"/>
    <mergeCell ref="P467:R467"/>
    <mergeCell ref="T467:V467"/>
    <mergeCell ref="X467:Z467"/>
    <mergeCell ref="B478:AF478"/>
    <mergeCell ref="AH478:AL478"/>
    <mergeCell ref="B479:AF479"/>
    <mergeCell ref="AH479:AL479"/>
    <mergeCell ref="B480:AF480"/>
    <mergeCell ref="AH480:AL480"/>
    <mergeCell ref="B475:AF475"/>
    <mergeCell ref="AH475:AL475"/>
    <mergeCell ref="B476:AF476"/>
    <mergeCell ref="AH476:AL476"/>
    <mergeCell ref="B477:AF477"/>
    <mergeCell ref="AH477:AL477"/>
    <mergeCell ref="B472:AF472"/>
    <mergeCell ref="AH472:AL472"/>
    <mergeCell ref="B473:AF473"/>
    <mergeCell ref="AH473:AL473"/>
    <mergeCell ref="B474:AF474"/>
    <mergeCell ref="AH474:AL474"/>
    <mergeCell ref="B487:AF487"/>
    <mergeCell ref="AH487:AL487"/>
    <mergeCell ref="B488:AF488"/>
    <mergeCell ref="AH488:AL488"/>
    <mergeCell ref="B489:AF489"/>
    <mergeCell ref="AH489:AL489"/>
    <mergeCell ref="B484:AF484"/>
    <mergeCell ref="AH484:AL484"/>
    <mergeCell ref="B485:AF485"/>
    <mergeCell ref="AH485:AL485"/>
    <mergeCell ref="B486:AF486"/>
    <mergeCell ref="AH486:AL486"/>
    <mergeCell ref="B481:AF481"/>
    <mergeCell ref="AH481:AL481"/>
    <mergeCell ref="B482:AF482"/>
    <mergeCell ref="AH482:AL482"/>
    <mergeCell ref="B483:AF483"/>
    <mergeCell ref="AH483:AL483"/>
    <mergeCell ref="B496:AF496"/>
    <mergeCell ref="AH496:AL496"/>
    <mergeCell ref="B497:AF497"/>
    <mergeCell ref="AH497:AL497"/>
    <mergeCell ref="B498:AF498"/>
    <mergeCell ref="AH498:AL498"/>
    <mergeCell ref="B493:AF493"/>
    <mergeCell ref="AH493:AL493"/>
    <mergeCell ref="B494:AF494"/>
    <mergeCell ref="AH494:AL494"/>
    <mergeCell ref="B495:AF495"/>
    <mergeCell ref="AH495:AL495"/>
    <mergeCell ref="B490:AF490"/>
    <mergeCell ref="AH490:AL490"/>
    <mergeCell ref="B491:AF491"/>
    <mergeCell ref="AH491:AL491"/>
    <mergeCell ref="B492:AF492"/>
    <mergeCell ref="AH492:AL492"/>
    <mergeCell ref="B506:AF506"/>
    <mergeCell ref="AH506:AL506"/>
    <mergeCell ref="B507:AF507"/>
    <mergeCell ref="AH507:AL507"/>
    <mergeCell ref="B508:AF508"/>
    <mergeCell ref="AH508:AL508"/>
    <mergeCell ref="B502:AF502"/>
    <mergeCell ref="AH502:AL502"/>
    <mergeCell ref="B503:AF503"/>
    <mergeCell ref="AH503:AL503"/>
    <mergeCell ref="B504:AM504"/>
    <mergeCell ref="B505:AM505"/>
    <mergeCell ref="B499:AF499"/>
    <mergeCell ref="AH499:AL499"/>
    <mergeCell ref="B500:AF500"/>
    <mergeCell ref="AH500:AL500"/>
    <mergeCell ref="B501:AF501"/>
    <mergeCell ref="AH501:AL501"/>
    <mergeCell ref="B515:AF515"/>
    <mergeCell ref="AH515:AL515"/>
    <mergeCell ref="B516:AF516"/>
    <mergeCell ref="AH516:AL516"/>
    <mergeCell ref="B517:AF517"/>
    <mergeCell ref="AH517:AL517"/>
    <mergeCell ref="B512:AF512"/>
    <mergeCell ref="AH512:AL512"/>
    <mergeCell ref="B513:AF513"/>
    <mergeCell ref="AH513:AL513"/>
    <mergeCell ref="B514:AF514"/>
    <mergeCell ref="AH514:AL514"/>
    <mergeCell ref="B509:AF509"/>
    <mergeCell ref="AH509:AL509"/>
    <mergeCell ref="B510:AF510"/>
    <mergeCell ref="AH510:AL510"/>
    <mergeCell ref="B511:AF511"/>
    <mergeCell ref="AH511:AL511"/>
    <mergeCell ref="B525:Z525"/>
    <mergeCell ref="AB525:AF525"/>
    <mergeCell ref="AG525:AM525"/>
    <mergeCell ref="B526:Z526"/>
    <mergeCell ref="AA526:AF526"/>
    <mergeCell ref="AG526:AL526"/>
    <mergeCell ref="B521:AF521"/>
    <mergeCell ref="AH521:AL521"/>
    <mergeCell ref="B522:AF522"/>
    <mergeCell ref="AH522:AL522"/>
    <mergeCell ref="B523:AM523"/>
    <mergeCell ref="B524:AM524"/>
    <mergeCell ref="B518:AF518"/>
    <mergeCell ref="AH518:AL518"/>
    <mergeCell ref="B519:AF519"/>
    <mergeCell ref="AH519:AL519"/>
    <mergeCell ref="B520:AF520"/>
    <mergeCell ref="AH520:AL520"/>
    <mergeCell ref="B532:AM532"/>
    <mergeCell ref="B533:Z533"/>
    <mergeCell ref="AB533:AF533"/>
    <mergeCell ref="AH533:AL533"/>
    <mergeCell ref="B534:AF534"/>
    <mergeCell ref="AH534:AL534"/>
    <mergeCell ref="B529:Z529"/>
    <mergeCell ref="AB529:AF529"/>
    <mergeCell ref="AH529:AL529"/>
    <mergeCell ref="B530:AM530"/>
    <mergeCell ref="B531:Z531"/>
    <mergeCell ref="AB531:AF531"/>
    <mergeCell ref="AH531:AL531"/>
    <mergeCell ref="B527:Z527"/>
    <mergeCell ref="AB527:AF527"/>
    <mergeCell ref="AH527:AL527"/>
    <mergeCell ref="B528:Z528"/>
    <mergeCell ref="AB528:AF528"/>
    <mergeCell ref="AH528:AL528"/>
    <mergeCell ref="B543:AF543"/>
    <mergeCell ref="AH543:AL543"/>
    <mergeCell ref="B544:AM544"/>
    <mergeCell ref="B545:AF545"/>
    <mergeCell ref="AH545:AL545"/>
    <mergeCell ref="B546:AM546"/>
    <mergeCell ref="B539:AF539"/>
    <mergeCell ref="AH539:AL539"/>
    <mergeCell ref="B540:AF540"/>
    <mergeCell ref="AH540:AL540"/>
    <mergeCell ref="B541:AM541"/>
    <mergeCell ref="B542:AF542"/>
    <mergeCell ref="AH542:AL542"/>
    <mergeCell ref="B535:AM535"/>
    <mergeCell ref="B536:AF536"/>
    <mergeCell ref="AH536:AL536"/>
    <mergeCell ref="B537:AF537"/>
    <mergeCell ref="AH537:AL537"/>
    <mergeCell ref="B538:AF538"/>
    <mergeCell ref="AH538:AL538"/>
    <mergeCell ref="B551:AM551"/>
    <mergeCell ref="C552:R552"/>
    <mergeCell ref="T552:V552"/>
    <mergeCell ref="X552:Z552"/>
    <mergeCell ref="AB552:AC552"/>
    <mergeCell ref="AE552:AF552"/>
    <mergeCell ref="AH552:AL552"/>
    <mergeCell ref="B547:AM547"/>
    <mergeCell ref="B548:S550"/>
    <mergeCell ref="T548:AF548"/>
    <mergeCell ref="AG548:AM550"/>
    <mergeCell ref="T549:Z549"/>
    <mergeCell ref="AA549:AF549"/>
    <mergeCell ref="T550:V550"/>
    <mergeCell ref="W550:Z550"/>
    <mergeCell ref="AA550:AC550"/>
    <mergeCell ref="AD550:AF550"/>
    <mergeCell ref="AM555:AM557"/>
    <mergeCell ref="C556:AC556"/>
    <mergeCell ref="AE556:AF556"/>
    <mergeCell ref="AH556:AL556"/>
    <mergeCell ref="C557:AC557"/>
    <mergeCell ref="AE557:AF557"/>
    <mergeCell ref="AH557:AL557"/>
    <mergeCell ref="C554:AF554"/>
    <mergeCell ref="AH554:AL554"/>
    <mergeCell ref="B555:B557"/>
    <mergeCell ref="C555:AC555"/>
    <mergeCell ref="AE555:AF555"/>
    <mergeCell ref="AH555:AL555"/>
    <mergeCell ref="C553:R553"/>
    <mergeCell ref="T553:V553"/>
    <mergeCell ref="X553:Z553"/>
    <mergeCell ref="AB553:AC553"/>
    <mergeCell ref="AE553:AF553"/>
    <mergeCell ref="AH553:AL553"/>
    <mergeCell ref="AH560:AL560"/>
    <mergeCell ref="C561:S561"/>
    <mergeCell ref="U561:V561"/>
    <mergeCell ref="X561:Z561"/>
    <mergeCell ref="AB561:AC561"/>
    <mergeCell ref="AE561:AF561"/>
    <mergeCell ref="AH561:AL561"/>
    <mergeCell ref="AH558:AL558"/>
    <mergeCell ref="AM558:AM564"/>
    <mergeCell ref="AN558:AQ558"/>
    <mergeCell ref="C559:Z559"/>
    <mergeCell ref="AB559:AC559"/>
    <mergeCell ref="AE559:AF559"/>
    <mergeCell ref="AH559:AL559"/>
    <mergeCell ref="C560:Z560"/>
    <mergeCell ref="AB560:AC560"/>
    <mergeCell ref="AE560:AF560"/>
    <mergeCell ref="C558:S558"/>
    <mergeCell ref="U558:V558"/>
    <mergeCell ref="X558:Z558"/>
    <mergeCell ref="AB558:AC558"/>
    <mergeCell ref="AE558:AF558"/>
    <mergeCell ref="C562:S562"/>
    <mergeCell ref="U562:V562"/>
    <mergeCell ref="X562:Z562"/>
    <mergeCell ref="AB562:AC562"/>
    <mergeCell ref="C566:AF566"/>
    <mergeCell ref="AH566:AL566"/>
    <mergeCell ref="B567:B570"/>
    <mergeCell ref="C567:AC567"/>
    <mergeCell ref="AE567:AF567"/>
    <mergeCell ref="AH567:AL567"/>
    <mergeCell ref="C565:S565"/>
    <mergeCell ref="U565:V565"/>
    <mergeCell ref="X565:Z565"/>
    <mergeCell ref="AB565:AC565"/>
    <mergeCell ref="AE565:AF565"/>
    <mergeCell ref="AH565:AL565"/>
    <mergeCell ref="AE562:AF562"/>
    <mergeCell ref="AH562:AL562"/>
    <mergeCell ref="C563:AC563"/>
    <mergeCell ref="AE563:AF563"/>
    <mergeCell ref="AH563:AL563"/>
    <mergeCell ref="C564:Z564"/>
    <mergeCell ref="AB564:AC564"/>
    <mergeCell ref="AE564:AF564"/>
    <mergeCell ref="AH564:AL564"/>
    <mergeCell ref="B558:B564"/>
    <mergeCell ref="B571:B575"/>
    <mergeCell ref="C571:S571"/>
    <mergeCell ref="U571:V571"/>
    <mergeCell ref="X571:Z571"/>
    <mergeCell ref="AB571:AC571"/>
    <mergeCell ref="AE571:AF571"/>
    <mergeCell ref="AB573:AC573"/>
    <mergeCell ref="AE573:AF573"/>
    <mergeCell ref="C574:AF574"/>
    <mergeCell ref="C575:S575"/>
    <mergeCell ref="AM567:AM570"/>
    <mergeCell ref="C568:AC568"/>
    <mergeCell ref="AE568:AF568"/>
    <mergeCell ref="AH568:AL568"/>
    <mergeCell ref="C569:AF569"/>
    <mergeCell ref="AH569:AL569"/>
    <mergeCell ref="C570:AF570"/>
    <mergeCell ref="AH570:AL570"/>
    <mergeCell ref="AH576:AL576"/>
    <mergeCell ref="C577:AC577"/>
    <mergeCell ref="AE577:AF577"/>
    <mergeCell ref="AH577:AL577"/>
    <mergeCell ref="C578:AC578"/>
    <mergeCell ref="AE578:AF578"/>
    <mergeCell ref="AH578:AL578"/>
    <mergeCell ref="U575:V575"/>
    <mergeCell ref="X575:Z575"/>
    <mergeCell ref="AB575:AC575"/>
    <mergeCell ref="AE575:AF575"/>
    <mergeCell ref="C576:Z576"/>
    <mergeCell ref="AB576:AC576"/>
    <mergeCell ref="AE576:AF576"/>
    <mergeCell ref="AH571:AL571"/>
    <mergeCell ref="AM571:AM575"/>
    <mergeCell ref="C572:S572"/>
    <mergeCell ref="U572:V572"/>
    <mergeCell ref="X572:Z572"/>
    <mergeCell ref="AB572:AC572"/>
    <mergeCell ref="AE572:AF572"/>
    <mergeCell ref="C573:S573"/>
    <mergeCell ref="U573:V573"/>
    <mergeCell ref="X573:Z573"/>
    <mergeCell ref="C586:AF586"/>
    <mergeCell ref="AH586:AL586"/>
    <mergeCell ref="C587:AF587"/>
    <mergeCell ref="AH587:AL587"/>
    <mergeCell ref="C588:AF588"/>
    <mergeCell ref="AH588:AL588"/>
    <mergeCell ref="B581:AM581"/>
    <mergeCell ref="B582:AM582"/>
    <mergeCell ref="C583:AF583"/>
    <mergeCell ref="AH583:AL583"/>
    <mergeCell ref="C584:AF584"/>
    <mergeCell ref="C585:AF585"/>
    <mergeCell ref="AH585:AL585"/>
    <mergeCell ref="C579:M579"/>
    <mergeCell ref="O579:S579"/>
    <mergeCell ref="T579:Z579"/>
    <mergeCell ref="AB579:AF579"/>
    <mergeCell ref="AH579:AL579"/>
    <mergeCell ref="C580:M580"/>
    <mergeCell ref="O580:S580"/>
    <mergeCell ref="T580:Z580"/>
    <mergeCell ref="AB580:AF580"/>
    <mergeCell ref="AH580:AL580"/>
    <mergeCell ref="B595:AM595"/>
    <mergeCell ref="C596:AF596"/>
    <mergeCell ref="AH596:AL596"/>
    <mergeCell ref="C597:AF597"/>
    <mergeCell ref="AH597:AL597"/>
    <mergeCell ref="C598:AF598"/>
    <mergeCell ref="AH598:AL598"/>
    <mergeCell ref="C591:AF591"/>
    <mergeCell ref="AH591:AL591"/>
    <mergeCell ref="B592:AM592"/>
    <mergeCell ref="C593:AF593"/>
    <mergeCell ref="AH593:AL593"/>
    <mergeCell ref="B594:AM594"/>
    <mergeCell ref="C589:M589"/>
    <mergeCell ref="O589:S589"/>
    <mergeCell ref="T589:Z589"/>
    <mergeCell ref="AB589:AF589"/>
    <mergeCell ref="AH589:AL589"/>
    <mergeCell ref="C590:AF590"/>
    <mergeCell ref="AH590:AL590"/>
    <mergeCell ref="C606:AF606"/>
    <mergeCell ref="AH606:AL606"/>
    <mergeCell ref="C607:AF607"/>
    <mergeCell ref="AH607:AL607"/>
    <mergeCell ref="C608:AF608"/>
    <mergeCell ref="AH608:AL608"/>
    <mergeCell ref="B602:AM602"/>
    <mergeCell ref="B603:AM603"/>
    <mergeCell ref="C604:AF604"/>
    <mergeCell ref="AH604:AL604"/>
    <mergeCell ref="C605:AF605"/>
    <mergeCell ref="AH605:AL605"/>
    <mergeCell ref="C599:AF599"/>
    <mergeCell ref="AH599:AL599"/>
    <mergeCell ref="C600:AF600"/>
    <mergeCell ref="AH600:AL600"/>
    <mergeCell ref="C601:AF601"/>
    <mergeCell ref="AH601:AL601"/>
    <mergeCell ref="C615:AF615"/>
    <mergeCell ref="AH615:AL615"/>
    <mergeCell ref="C616:AF616"/>
    <mergeCell ref="AH616:AL616"/>
    <mergeCell ref="C617:AF617"/>
    <mergeCell ref="AH617:AL617"/>
    <mergeCell ref="C612:AF612"/>
    <mergeCell ref="AH612:AL612"/>
    <mergeCell ref="C613:AF613"/>
    <mergeCell ref="AH613:AL613"/>
    <mergeCell ref="C614:AF614"/>
    <mergeCell ref="AH614:AL614"/>
    <mergeCell ref="C609:AF609"/>
    <mergeCell ref="AH609:AL609"/>
    <mergeCell ref="C610:AF610"/>
    <mergeCell ref="AH610:AL610"/>
    <mergeCell ref="C611:AF611"/>
    <mergeCell ref="AH611:AL611"/>
    <mergeCell ref="C624:AF624"/>
    <mergeCell ref="AH624:AL624"/>
    <mergeCell ref="C625:AF625"/>
    <mergeCell ref="AH625:AL625"/>
    <mergeCell ref="B626:AM626"/>
    <mergeCell ref="B627:AM627"/>
    <mergeCell ref="C621:AF621"/>
    <mergeCell ref="AH621:AL621"/>
    <mergeCell ref="C622:AF622"/>
    <mergeCell ref="AH622:AL622"/>
    <mergeCell ref="C623:AF623"/>
    <mergeCell ref="AH623:AL623"/>
    <mergeCell ref="C618:AF618"/>
    <mergeCell ref="AH618:AL618"/>
    <mergeCell ref="C619:AF619"/>
    <mergeCell ref="AH619:AL619"/>
    <mergeCell ref="C620:AF620"/>
    <mergeCell ref="AH620:AL620"/>
    <mergeCell ref="C631:T631"/>
    <mergeCell ref="V631:Z631"/>
    <mergeCell ref="AB631:AF631"/>
    <mergeCell ref="AH631:AL631"/>
    <mergeCell ref="C632:T632"/>
    <mergeCell ref="V632:Z632"/>
    <mergeCell ref="AB632:AF632"/>
    <mergeCell ref="AH632:AL632"/>
    <mergeCell ref="B628:AM628"/>
    <mergeCell ref="C629:T629"/>
    <mergeCell ref="U629:Z629"/>
    <mergeCell ref="AA629:AF629"/>
    <mergeCell ref="AH629:AL629"/>
    <mergeCell ref="C630:T630"/>
    <mergeCell ref="V630:Z630"/>
    <mergeCell ref="AB630:AF630"/>
    <mergeCell ref="AH630:AL630"/>
    <mergeCell ref="AH635:AL635"/>
    <mergeCell ref="C636:T636"/>
    <mergeCell ref="AA636:AF636"/>
    <mergeCell ref="AH636:AL636"/>
    <mergeCell ref="C637:T637"/>
    <mergeCell ref="AA637:AF637"/>
    <mergeCell ref="AH637:AL637"/>
    <mergeCell ref="B633:B637"/>
    <mergeCell ref="C633:T633"/>
    <mergeCell ref="V633:Z633"/>
    <mergeCell ref="AB633:AF633"/>
    <mergeCell ref="AH633:AL633"/>
    <mergeCell ref="AM633:AM637"/>
    <mergeCell ref="C634:T634"/>
    <mergeCell ref="AH634:AL634"/>
    <mergeCell ref="C635:T635"/>
    <mergeCell ref="AA635:AF635"/>
    <mergeCell ref="C640:T640"/>
    <mergeCell ref="V640:Z640"/>
    <mergeCell ref="AA640:AF640"/>
    <mergeCell ref="AH640:AL640"/>
    <mergeCell ref="C641:T641"/>
    <mergeCell ref="V641:Z641"/>
    <mergeCell ref="AB641:AF641"/>
    <mergeCell ref="AH641:AL641"/>
    <mergeCell ref="B638:B643"/>
    <mergeCell ref="C638:T638"/>
    <mergeCell ref="V638:Z638"/>
    <mergeCell ref="AB638:AF638"/>
    <mergeCell ref="AH638:AL638"/>
    <mergeCell ref="AM638:AM643"/>
    <mergeCell ref="C639:T639"/>
    <mergeCell ref="V639:Z639"/>
    <mergeCell ref="AB639:AF639"/>
    <mergeCell ref="AH639:AL639"/>
    <mergeCell ref="C646:T646"/>
    <mergeCell ref="U646:Z646"/>
    <mergeCell ref="AA646:AF646"/>
    <mergeCell ref="AH646:AL646"/>
    <mergeCell ref="C647:T647"/>
    <mergeCell ref="V647:Z647"/>
    <mergeCell ref="AA647:AF647"/>
    <mergeCell ref="AH647:AL647"/>
    <mergeCell ref="C644:T644"/>
    <mergeCell ref="V644:Z644"/>
    <mergeCell ref="AB644:AF644"/>
    <mergeCell ref="AH644:AL644"/>
    <mergeCell ref="C645:T645"/>
    <mergeCell ref="V645:Z645"/>
    <mergeCell ref="AA645:AF645"/>
    <mergeCell ref="AH645:AL645"/>
    <mergeCell ref="C642:T642"/>
    <mergeCell ref="V642:Z642"/>
    <mergeCell ref="AB642:AF642"/>
    <mergeCell ref="AH642:AL642"/>
    <mergeCell ref="C643:T643"/>
    <mergeCell ref="V643:Z643"/>
    <mergeCell ref="AB643:AF643"/>
    <mergeCell ref="AH643:AL643"/>
    <mergeCell ref="AH650:AL650"/>
    <mergeCell ref="C651:T651"/>
    <mergeCell ref="V651:Z651"/>
    <mergeCell ref="AB651:AF651"/>
    <mergeCell ref="AH651:AL651"/>
    <mergeCell ref="C652:T652"/>
    <mergeCell ref="V652:Z652"/>
    <mergeCell ref="AB652:AF652"/>
    <mergeCell ref="AH652:AL652"/>
    <mergeCell ref="B648:B650"/>
    <mergeCell ref="C648:T648"/>
    <mergeCell ref="U648:Z648"/>
    <mergeCell ref="AH648:AL648"/>
    <mergeCell ref="AM648:AM650"/>
    <mergeCell ref="C649:T649"/>
    <mergeCell ref="V649:Z649"/>
    <mergeCell ref="AH649:AL649"/>
    <mergeCell ref="C650:T650"/>
    <mergeCell ref="V650:Z650"/>
    <mergeCell ref="C657:T657"/>
    <mergeCell ref="V657:Z657"/>
    <mergeCell ref="AB657:AF657"/>
    <mergeCell ref="AH657:AL657"/>
    <mergeCell ref="C658:T658"/>
    <mergeCell ref="V658:Z658"/>
    <mergeCell ref="AB658:AF658"/>
    <mergeCell ref="AH658:AL658"/>
    <mergeCell ref="C655:T655"/>
    <mergeCell ref="V655:Z655"/>
    <mergeCell ref="AA655:AF655"/>
    <mergeCell ref="AH655:AL655"/>
    <mergeCell ref="C656:T656"/>
    <mergeCell ref="V656:Z656"/>
    <mergeCell ref="AA656:AF656"/>
    <mergeCell ref="AH656:AL656"/>
    <mergeCell ref="C653:T653"/>
    <mergeCell ref="V653:Z653"/>
    <mergeCell ref="AA653:AF653"/>
    <mergeCell ref="AH653:AL653"/>
    <mergeCell ref="C654:T654"/>
    <mergeCell ref="V654:Z654"/>
    <mergeCell ref="AB654:AF654"/>
    <mergeCell ref="AH654:AL654"/>
    <mergeCell ref="C665:AF665"/>
    <mergeCell ref="AH665:AL665"/>
    <mergeCell ref="C666:AF666"/>
    <mergeCell ref="AH666:AL666"/>
    <mergeCell ref="C667:AF667"/>
    <mergeCell ref="C668:AF668"/>
    <mergeCell ref="C661:AF661"/>
    <mergeCell ref="AH661:AL661"/>
    <mergeCell ref="C662:AF662"/>
    <mergeCell ref="AH662:AL662"/>
    <mergeCell ref="C663:AF663"/>
    <mergeCell ref="C664:AF664"/>
    <mergeCell ref="C659:T659"/>
    <mergeCell ref="V659:Z659"/>
    <mergeCell ref="AB659:AF659"/>
    <mergeCell ref="AH659:AL659"/>
    <mergeCell ref="C660:T660"/>
    <mergeCell ref="V660:Z660"/>
    <mergeCell ref="AA660:AF660"/>
    <mergeCell ref="AH660:AL660"/>
    <mergeCell ref="B674:B678"/>
    <mergeCell ref="C674:AF674"/>
    <mergeCell ref="AH674:AL674"/>
    <mergeCell ref="AM674:AM678"/>
    <mergeCell ref="C675:AF675"/>
    <mergeCell ref="AH675:AL675"/>
    <mergeCell ref="C676:AF676"/>
    <mergeCell ref="AH676:AL676"/>
    <mergeCell ref="C677:AF677"/>
    <mergeCell ref="AH677:AL677"/>
    <mergeCell ref="C669:AF669"/>
    <mergeCell ref="C670:AF670"/>
    <mergeCell ref="AH670:AL670"/>
    <mergeCell ref="B671:AM671"/>
    <mergeCell ref="B672:AM672"/>
    <mergeCell ref="C673:T673"/>
    <mergeCell ref="V673:Z673"/>
    <mergeCell ref="AB673:AF673"/>
    <mergeCell ref="AH673:AL673"/>
    <mergeCell ref="C684:AF684"/>
    <mergeCell ref="AH684:AL684"/>
    <mergeCell ref="C685:AF685"/>
    <mergeCell ref="AH685:AL685"/>
    <mergeCell ref="C686:AF686"/>
    <mergeCell ref="AH686:AL686"/>
    <mergeCell ref="C681:AF681"/>
    <mergeCell ref="AH681:AL681"/>
    <mergeCell ref="C682:AF682"/>
    <mergeCell ref="AH682:AL682"/>
    <mergeCell ref="C683:AF683"/>
    <mergeCell ref="AH683:AL683"/>
    <mergeCell ref="C678:AF678"/>
    <mergeCell ref="AH678:AL678"/>
    <mergeCell ref="C679:AF679"/>
    <mergeCell ref="AH679:AL679"/>
    <mergeCell ref="C680:AF680"/>
    <mergeCell ref="AH680:AL680"/>
    <mergeCell ref="C694:AF694"/>
    <mergeCell ref="AH694:AL694"/>
    <mergeCell ref="C695:AF695"/>
    <mergeCell ref="AH695:AL695"/>
    <mergeCell ref="C696:AF696"/>
    <mergeCell ref="AH696:AL696"/>
    <mergeCell ref="C691:AF691"/>
    <mergeCell ref="AH691:AL691"/>
    <mergeCell ref="C692:AF692"/>
    <mergeCell ref="AH692:AL692"/>
    <mergeCell ref="C693:AF693"/>
    <mergeCell ref="AH693:AL693"/>
    <mergeCell ref="C687:AF687"/>
    <mergeCell ref="AH687:AL687"/>
    <mergeCell ref="C688:AF688"/>
    <mergeCell ref="C689:AF689"/>
    <mergeCell ref="AH689:AL689"/>
    <mergeCell ref="C690:N690"/>
    <mergeCell ref="P690:T690"/>
    <mergeCell ref="U690:Z690"/>
    <mergeCell ref="AB690:AF690"/>
    <mergeCell ref="AH690:AL690"/>
    <mergeCell ref="C710:AF710"/>
    <mergeCell ref="AH710:AL710"/>
    <mergeCell ref="B711:AM711"/>
    <mergeCell ref="C704:AF704"/>
    <mergeCell ref="AH704:AL704"/>
    <mergeCell ref="B705:AM705"/>
    <mergeCell ref="B706:AM706"/>
    <mergeCell ref="C707:AF707"/>
    <mergeCell ref="AH707:AL707"/>
    <mergeCell ref="B700:AM700"/>
    <mergeCell ref="C701:AF701"/>
    <mergeCell ref="AH701:AL701"/>
    <mergeCell ref="C702:AF702"/>
    <mergeCell ref="AH702:AL702"/>
    <mergeCell ref="C703:AF703"/>
    <mergeCell ref="AH703:AL703"/>
    <mergeCell ref="C697:AF697"/>
    <mergeCell ref="AH697:AL697"/>
    <mergeCell ref="C698:AF698"/>
    <mergeCell ref="AH698:AL698"/>
    <mergeCell ref="C699:AF699"/>
    <mergeCell ref="AH699:AL699"/>
    <mergeCell ref="C726:AF726"/>
    <mergeCell ref="AH726:AL726"/>
    <mergeCell ref="C727:AF727"/>
    <mergeCell ref="AH727:AL727"/>
    <mergeCell ref="AH267:AL267"/>
    <mergeCell ref="AH268:AL268"/>
    <mergeCell ref="C722:AF722"/>
    <mergeCell ref="AH722:AL722"/>
    <mergeCell ref="C723:AF723"/>
    <mergeCell ref="AH723:AL723"/>
    <mergeCell ref="B724:AM724"/>
    <mergeCell ref="C725:AF725"/>
    <mergeCell ref="AH725:AL725"/>
    <mergeCell ref="Q717:AE717"/>
    <mergeCell ref="Q718:AE718"/>
    <mergeCell ref="B719:AM719"/>
    <mergeCell ref="B720:AM720"/>
    <mergeCell ref="C721:AF721"/>
    <mergeCell ref="AH721:AL721"/>
    <mergeCell ref="B712:O712"/>
    <mergeCell ref="Q712:AF712"/>
    <mergeCell ref="AG712:AM718"/>
    <mergeCell ref="B713:O713"/>
    <mergeCell ref="Q713:AF713"/>
    <mergeCell ref="B714:O718"/>
    <mergeCell ref="P714:P718"/>
    <mergeCell ref="Q714:AE714"/>
    <mergeCell ref="Q715:AE715"/>
    <mergeCell ref="Q716:AE716"/>
    <mergeCell ref="C708:AF708"/>
    <mergeCell ref="AH708:AL708"/>
    <mergeCell ref="B709:AM709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4FD4A-6900-4911-9A92-9BDD9BFC1E0E}">
  <sheetPr>
    <tabColor theme="5" tint="-0.499984740745262"/>
    <pageSetUpPr fitToPage="1"/>
  </sheetPr>
  <dimension ref="B3:GE1040"/>
  <sheetViews>
    <sheetView showGridLines="0" workbookViewId="0">
      <selection activeCell="B7" sqref="B7"/>
    </sheetView>
  </sheetViews>
  <sheetFormatPr baseColWidth="10" defaultColWidth="10.86328125" defaultRowHeight="10.15" x14ac:dyDescent="0.3"/>
  <cols>
    <col min="1" max="1" width="3.46484375" style="37" customWidth="1"/>
    <col min="2" max="2" width="3.1328125" style="37" customWidth="1"/>
    <col min="3" max="3" width="13.33203125" style="37" customWidth="1"/>
    <col min="4" max="4" width="12.33203125" style="37" customWidth="1"/>
    <col min="5" max="5" width="23.53125" style="37" customWidth="1"/>
    <col min="6" max="6" width="13" style="37" customWidth="1"/>
    <col min="7" max="10" width="11.6640625" style="37" bestFit="1" customWidth="1"/>
    <col min="11" max="11" width="15.46484375" style="37" customWidth="1"/>
    <col min="12" max="12" width="12.1328125" style="37" customWidth="1"/>
    <col min="13" max="13" width="11" style="37" bestFit="1" customWidth="1"/>
    <col min="14" max="14" width="14.33203125" style="37" customWidth="1"/>
    <col min="15" max="15" width="12.33203125" style="37" bestFit="1" customWidth="1"/>
    <col min="16" max="16" width="1.46484375" style="37" customWidth="1"/>
    <col min="17" max="256" width="10.86328125" style="37"/>
    <col min="257" max="257" width="3.46484375" style="37" customWidth="1"/>
    <col min="258" max="258" width="3.1328125" style="37" customWidth="1"/>
    <col min="259" max="259" width="13.33203125" style="37" customWidth="1"/>
    <col min="260" max="260" width="12.33203125" style="37" customWidth="1"/>
    <col min="261" max="261" width="10.86328125" style="37"/>
    <col min="262" max="262" width="13" style="37" customWidth="1"/>
    <col min="263" max="266" width="10.86328125" style="37"/>
    <col min="267" max="267" width="15.46484375" style="37" customWidth="1"/>
    <col min="268" max="269" width="10.86328125" style="37"/>
    <col min="270" max="270" width="14.33203125" style="37" customWidth="1"/>
    <col min="271" max="271" width="10.86328125" style="37"/>
    <col min="272" max="272" width="1.46484375" style="37" customWidth="1"/>
    <col min="273" max="512" width="10.86328125" style="37"/>
    <col min="513" max="513" width="3.46484375" style="37" customWidth="1"/>
    <col min="514" max="514" width="3.1328125" style="37" customWidth="1"/>
    <col min="515" max="515" width="13.33203125" style="37" customWidth="1"/>
    <col min="516" max="516" width="12.33203125" style="37" customWidth="1"/>
    <col min="517" max="517" width="10.86328125" style="37"/>
    <col min="518" max="518" width="13" style="37" customWidth="1"/>
    <col min="519" max="522" width="10.86328125" style="37"/>
    <col min="523" max="523" width="15.46484375" style="37" customWidth="1"/>
    <col min="524" max="525" width="10.86328125" style="37"/>
    <col min="526" max="526" width="14.33203125" style="37" customWidth="1"/>
    <col min="527" max="527" width="10.86328125" style="37"/>
    <col min="528" max="528" width="1.46484375" style="37" customWidth="1"/>
    <col min="529" max="768" width="10.86328125" style="37"/>
    <col min="769" max="769" width="3.46484375" style="37" customWidth="1"/>
    <col min="770" max="770" width="3.1328125" style="37" customWidth="1"/>
    <col min="771" max="771" width="13.33203125" style="37" customWidth="1"/>
    <col min="772" max="772" width="12.33203125" style="37" customWidth="1"/>
    <col min="773" max="773" width="10.86328125" style="37"/>
    <col min="774" max="774" width="13" style="37" customWidth="1"/>
    <col min="775" max="778" width="10.86328125" style="37"/>
    <col min="779" max="779" width="15.46484375" style="37" customWidth="1"/>
    <col min="780" max="781" width="10.86328125" style="37"/>
    <col min="782" max="782" width="14.33203125" style="37" customWidth="1"/>
    <col min="783" max="783" width="10.86328125" style="37"/>
    <col min="784" max="784" width="1.46484375" style="37" customWidth="1"/>
    <col min="785" max="1024" width="10.86328125" style="37"/>
    <col min="1025" max="1025" width="3.46484375" style="37" customWidth="1"/>
    <col min="1026" max="1026" width="3.1328125" style="37" customWidth="1"/>
    <col min="1027" max="1027" width="13.33203125" style="37" customWidth="1"/>
    <col min="1028" max="1028" width="12.33203125" style="37" customWidth="1"/>
    <col min="1029" max="1029" width="10.86328125" style="37"/>
    <col min="1030" max="1030" width="13" style="37" customWidth="1"/>
    <col min="1031" max="1034" width="10.86328125" style="37"/>
    <col min="1035" max="1035" width="15.46484375" style="37" customWidth="1"/>
    <col min="1036" max="1037" width="10.86328125" style="37"/>
    <col min="1038" max="1038" width="14.33203125" style="37" customWidth="1"/>
    <col min="1039" max="1039" width="10.86328125" style="37"/>
    <col min="1040" max="1040" width="1.46484375" style="37" customWidth="1"/>
    <col min="1041" max="1280" width="10.86328125" style="37"/>
    <col min="1281" max="1281" width="3.46484375" style="37" customWidth="1"/>
    <col min="1282" max="1282" width="3.1328125" style="37" customWidth="1"/>
    <col min="1283" max="1283" width="13.33203125" style="37" customWidth="1"/>
    <col min="1284" max="1284" width="12.33203125" style="37" customWidth="1"/>
    <col min="1285" max="1285" width="10.86328125" style="37"/>
    <col min="1286" max="1286" width="13" style="37" customWidth="1"/>
    <col min="1287" max="1290" width="10.86328125" style="37"/>
    <col min="1291" max="1291" width="15.46484375" style="37" customWidth="1"/>
    <col min="1292" max="1293" width="10.86328125" style="37"/>
    <col min="1294" max="1294" width="14.33203125" style="37" customWidth="1"/>
    <col min="1295" max="1295" width="10.86328125" style="37"/>
    <col min="1296" max="1296" width="1.46484375" style="37" customWidth="1"/>
    <col min="1297" max="1536" width="10.86328125" style="37"/>
    <col min="1537" max="1537" width="3.46484375" style="37" customWidth="1"/>
    <col min="1538" max="1538" width="3.1328125" style="37" customWidth="1"/>
    <col min="1539" max="1539" width="13.33203125" style="37" customWidth="1"/>
    <col min="1540" max="1540" width="12.33203125" style="37" customWidth="1"/>
    <col min="1541" max="1541" width="10.86328125" style="37"/>
    <col min="1542" max="1542" width="13" style="37" customWidth="1"/>
    <col min="1543" max="1546" width="10.86328125" style="37"/>
    <col min="1547" max="1547" width="15.46484375" style="37" customWidth="1"/>
    <col min="1548" max="1549" width="10.86328125" style="37"/>
    <col min="1550" max="1550" width="14.33203125" style="37" customWidth="1"/>
    <col min="1551" max="1551" width="10.86328125" style="37"/>
    <col min="1552" max="1552" width="1.46484375" style="37" customWidth="1"/>
    <col min="1553" max="1792" width="10.86328125" style="37"/>
    <col min="1793" max="1793" width="3.46484375" style="37" customWidth="1"/>
    <col min="1794" max="1794" width="3.1328125" style="37" customWidth="1"/>
    <col min="1795" max="1795" width="13.33203125" style="37" customWidth="1"/>
    <col min="1796" max="1796" width="12.33203125" style="37" customWidth="1"/>
    <col min="1797" max="1797" width="10.86328125" style="37"/>
    <col min="1798" max="1798" width="13" style="37" customWidth="1"/>
    <col min="1799" max="1802" width="10.86328125" style="37"/>
    <col min="1803" max="1803" width="15.46484375" style="37" customWidth="1"/>
    <col min="1804" max="1805" width="10.86328125" style="37"/>
    <col min="1806" max="1806" width="14.33203125" style="37" customWidth="1"/>
    <col min="1807" max="1807" width="10.86328125" style="37"/>
    <col min="1808" max="1808" width="1.46484375" style="37" customWidth="1"/>
    <col min="1809" max="2048" width="10.86328125" style="37"/>
    <col min="2049" max="2049" width="3.46484375" style="37" customWidth="1"/>
    <col min="2050" max="2050" width="3.1328125" style="37" customWidth="1"/>
    <col min="2051" max="2051" width="13.33203125" style="37" customWidth="1"/>
    <col min="2052" max="2052" width="12.33203125" style="37" customWidth="1"/>
    <col min="2053" max="2053" width="10.86328125" style="37"/>
    <col min="2054" max="2054" width="13" style="37" customWidth="1"/>
    <col min="2055" max="2058" width="10.86328125" style="37"/>
    <col min="2059" max="2059" width="15.46484375" style="37" customWidth="1"/>
    <col min="2060" max="2061" width="10.86328125" style="37"/>
    <col min="2062" max="2062" width="14.33203125" style="37" customWidth="1"/>
    <col min="2063" max="2063" width="10.86328125" style="37"/>
    <col min="2064" max="2064" width="1.46484375" style="37" customWidth="1"/>
    <col min="2065" max="2304" width="10.86328125" style="37"/>
    <col min="2305" max="2305" width="3.46484375" style="37" customWidth="1"/>
    <col min="2306" max="2306" width="3.1328125" style="37" customWidth="1"/>
    <col min="2307" max="2307" width="13.33203125" style="37" customWidth="1"/>
    <col min="2308" max="2308" width="12.33203125" style="37" customWidth="1"/>
    <col min="2309" max="2309" width="10.86328125" style="37"/>
    <col min="2310" max="2310" width="13" style="37" customWidth="1"/>
    <col min="2311" max="2314" width="10.86328125" style="37"/>
    <col min="2315" max="2315" width="15.46484375" style="37" customWidth="1"/>
    <col min="2316" max="2317" width="10.86328125" style="37"/>
    <col min="2318" max="2318" width="14.33203125" style="37" customWidth="1"/>
    <col min="2319" max="2319" width="10.86328125" style="37"/>
    <col min="2320" max="2320" width="1.46484375" style="37" customWidth="1"/>
    <col min="2321" max="2560" width="10.86328125" style="37"/>
    <col min="2561" max="2561" width="3.46484375" style="37" customWidth="1"/>
    <col min="2562" max="2562" width="3.1328125" style="37" customWidth="1"/>
    <col min="2563" max="2563" width="13.33203125" style="37" customWidth="1"/>
    <col min="2564" max="2564" width="12.33203125" style="37" customWidth="1"/>
    <col min="2565" max="2565" width="10.86328125" style="37"/>
    <col min="2566" max="2566" width="13" style="37" customWidth="1"/>
    <col min="2567" max="2570" width="10.86328125" style="37"/>
    <col min="2571" max="2571" width="15.46484375" style="37" customWidth="1"/>
    <col min="2572" max="2573" width="10.86328125" style="37"/>
    <col min="2574" max="2574" width="14.33203125" style="37" customWidth="1"/>
    <col min="2575" max="2575" width="10.86328125" style="37"/>
    <col min="2576" max="2576" width="1.46484375" style="37" customWidth="1"/>
    <col min="2577" max="2816" width="10.86328125" style="37"/>
    <col min="2817" max="2817" width="3.46484375" style="37" customWidth="1"/>
    <col min="2818" max="2818" width="3.1328125" style="37" customWidth="1"/>
    <col min="2819" max="2819" width="13.33203125" style="37" customWidth="1"/>
    <col min="2820" max="2820" width="12.33203125" style="37" customWidth="1"/>
    <col min="2821" max="2821" width="10.86328125" style="37"/>
    <col min="2822" max="2822" width="13" style="37" customWidth="1"/>
    <col min="2823" max="2826" width="10.86328125" style="37"/>
    <col min="2827" max="2827" width="15.46484375" style="37" customWidth="1"/>
    <col min="2828" max="2829" width="10.86328125" style="37"/>
    <col min="2830" max="2830" width="14.33203125" style="37" customWidth="1"/>
    <col min="2831" max="2831" width="10.86328125" style="37"/>
    <col min="2832" max="2832" width="1.46484375" style="37" customWidth="1"/>
    <col min="2833" max="3072" width="10.86328125" style="37"/>
    <col min="3073" max="3073" width="3.46484375" style="37" customWidth="1"/>
    <col min="3074" max="3074" width="3.1328125" style="37" customWidth="1"/>
    <col min="3075" max="3075" width="13.33203125" style="37" customWidth="1"/>
    <col min="3076" max="3076" width="12.33203125" style="37" customWidth="1"/>
    <col min="3077" max="3077" width="10.86328125" style="37"/>
    <col min="3078" max="3078" width="13" style="37" customWidth="1"/>
    <col min="3079" max="3082" width="10.86328125" style="37"/>
    <col min="3083" max="3083" width="15.46484375" style="37" customWidth="1"/>
    <col min="3084" max="3085" width="10.86328125" style="37"/>
    <col min="3086" max="3086" width="14.33203125" style="37" customWidth="1"/>
    <col min="3087" max="3087" width="10.86328125" style="37"/>
    <col min="3088" max="3088" width="1.46484375" style="37" customWidth="1"/>
    <col min="3089" max="3328" width="10.86328125" style="37"/>
    <col min="3329" max="3329" width="3.46484375" style="37" customWidth="1"/>
    <col min="3330" max="3330" width="3.1328125" style="37" customWidth="1"/>
    <col min="3331" max="3331" width="13.33203125" style="37" customWidth="1"/>
    <col min="3332" max="3332" width="12.33203125" style="37" customWidth="1"/>
    <col min="3333" max="3333" width="10.86328125" style="37"/>
    <col min="3334" max="3334" width="13" style="37" customWidth="1"/>
    <col min="3335" max="3338" width="10.86328125" style="37"/>
    <col min="3339" max="3339" width="15.46484375" style="37" customWidth="1"/>
    <col min="3340" max="3341" width="10.86328125" style="37"/>
    <col min="3342" max="3342" width="14.33203125" style="37" customWidth="1"/>
    <col min="3343" max="3343" width="10.86328125" style="37"/>
    <col min="3344" max="3344" width="1.46484375" style="37" customWidth="1"/>
    <col min="3345" max="3584" width="10.86328125" style="37"/>
    <col min="3585" max="3585" width="3.46484375" style="37" customWidth="1"/>
    <col min="3586" max="3586" width="3.1328125" style="37" customWidth="1"/>
    <col min="3587" max="3587" width="13.33203125" style="37" customWidth="1"/>
    <col min="3588" max="3588" width="12.33203125" style="37" customWidth="1"/>
    <col min="3589" max="3589" width="10.86328125" style="37"/>
    <col min="3590" max="3590" width="13" style="37" customWidth="1"/>
    <col min="3591" max="3594" width="10.86328125" style="37"/>
    <col min="3595" max="3595" width="15.46484375" style="37" customWidth="1"/>
    <col min="3596" max="3597" width="10.86328125" style="37"/>
    <col min="3598" max="3598" width="14.33203125" style="37" customWidth="1"/>
    <col min="3599" max="3599" width="10.86328125" style="37"/>
    <col min="3600" max="3600" width="1.46484375" style="37" customWidth="1"/>
    <col min="3601" max="3840" width="10.86328125" style="37"/>
    <col min="3841" max="3841" width="3.46484375" style="37" customWidth="1"/>
    <col min="3842" max="3842" width="3.1328125" style="37" customWidth="1"/>
    <col min="3843" max="3843" width="13.33203125" style="37" customWidth="1"/>
    <col min="3844" max="3844" width="12.33203125" style="37" customWidth="1"/>
    <col min="3845" max="3845" width="10.86328125" style="37"/>
    <col min="3846" max="3846" width="13" style="37" customWidth="1"/>
    <col min="3847" max="3850" width="10.86328125" style="37"/>
    <col min="3851" max="3851" width="15.46484375" style="37" customWidth="1"/>
    <col min="3852" max="3853" width="10.86328125" style="37"/>
    <col min="3854" max="3854" width="14.33203125" style="37" customWidth="1"/>
    <col min="3855" max="3855" width="10.86328125" style="37"/>
    <col min="3856" max="3856" width="1.46484375" style="37" customWidth="1"/>
    <col min="3857" max="4096" width="10.86328125" style="37"/>
    <col min="4097" max="4097" width="3.46484375" style="37" customWidth="1"/>
    <col min="4098" max="4098" width="3.1328125" style="37" customWidth="1"/>
    <col min="4099" max="4099" width="13.33203125" style="37" customWidth="1"/>
    <col min="4100" max="4100" width="12.33203125" style="37" customWidth="1"/>
    <col min="4101" max="4101" width="10.86328125" style="37"/>
    <col min="4102" max="4102" width="13" style="37" customWidth="1"/>
    <col min="4103" max="4106" width="10.86328125" style="37"/>
    <col min="4107" max="4107" width="15.46484375" style="37" customWidth="1"/>
    <col min="4108" max="4109" width="10.86328125" style="37"/>
    <col min="4110" max="4110" width="14.33203125" style="37" customWidth="1"/>
    <col min="4111" max="4111" width="10.86328125" style="37"/>
    <col min="4112" max="4112" width="1.46484375" style="37" customWidth="1"/>
    <col min="4113" max="4352" width="10.86328125" style="37"/>
    <col min="4353" max="4353" width="3.46484375" style="37" customWidth="1"/>
    <col min="4354" max="4354" width="3.1328125" style="37" customWidth="1"/>
    <col min="4355" max="4355" width="13.33203125" style="37" customWidth="1"/>
    <col min="4356" max="4356" width="12.33203125" style="37" customWidth="1"/>
    <col min="4357" max="4357" width="10.86328125" style="37"/>
    <col min="4358" max="4358" width="13" style="37" customWidth="1"/>
    <col min="4359" max="4362" width="10.86328125" style="37"/>
    <col min="4363" max="4363" width="15.46484375" style="37" customWidth="1"/>
    <col min="4364" max="4365" width="10.86328125" style="37"/>
    <col min="4366" max="4366" width="14.33203125" style="37" customWidth="1"/>
    <col min="4367" max="4367" width="10.86328125" style="37"/>
    <col min="4368" max="4368" width="1.46484375" style="37" customWidth="1"/>
    <col min="4369" max="4608" width="10.86328125" style="37"/>
    <col min="4609" max="4609" width="3.46484375" style="37" customWidth="1"/>
    <col min="4610" max="4610" width="3.1328125" style="37" customWidth="1"/>
    <col min="4611" max="4611" width="13.33203125" style="37" customWidth="1"/>
    <col min="4612" max="4612" width="12.33203125" style="37" customWidth="1"/>
    <col min="4613" max="4613" width="10.86328125" style="37"/>
    <col min="4614" max="4614" width="13" style="37" customWidth="1"/>
    <col min="4615" max="4618" width="10.86328125" style="37"/>
    <col min="4619" max="4619" width="15.46484375" style="37" customWidth="1"/>
    <col min="4620" max="4621" width="10.86328125" style="37"/>
    <col min="4622" max="4622" width="14.33203125" style="37" customWidth="1"/>
    <col min="4623" max="4623" width="10.86328125" style="37"/>
    <col min="4624" max="4624" width="1.46484375" style="37" customWidth="1"/>
    <col min="4625" max="4864" width="10.86328125" style="37"/>
    <col min="4865" max="4865" width="3.46484375" style="37" customWidth="1"/>
    <col min="4866" max="4866" width="3.1328125" style="37" customWidth="1"/>
    <col min="4867" max="4867" width="13.33203125" style="37" customWidth="1"/>
    <col min="4868" max="4868" width="12.33203125" style="37" customWidth="1"/>
    <col min="4869" max="4869" width="10.86328125" style="37"/>
    <col min="4870" max="4870" width="13" style="37" customWidth="1"/>
    <col min="4871" max="4874" width="10.86328125" style="37"/>
    <col min="4875" max="4875" width="15.46484375" style="37" customWidth="1"/>
    <col min="4876" max="4877" width="10.86328125" style="37"/>
    <col min="4878" max="4878" width="14.33203125" style="37" customWidth="1"/>
    <col min="4879" max="4879" width="10.86328125" style="37"/>
    <col min="4880" max="4880" width="1.46484375" style="37" customWidth="1"/>
    <col min="4881" max="5120" width="10.86328125" style="37"/>
    <col min="5121" max="5121" width="3.46484375" style="37" customWidth="1"/>
    <col min="5122" max="5122" width="3.1328125" style="37" customWidth="1"/>
    <col min="5123" max="5123" width="13.33203125" style="37" customWidth="1"/>
    <col min="5124" max="5124" width="12.33203125" style="37" customWidth="1"/>
    <col min="5125" max="5125" width="10.86328125" style="37"/>
    <col min="5126" max="5126" width="13" style="37" customWidth="1"/>
    <col min="5127" max="5130" width="10.86328125" style="37"/>
    <col min="5131" max="5131" width="15.46484375" style="37" customWidth="1"/>
    <col min="5132" max="5133" width="10.86328125" style="37"/>
    <col min="5134" max="5134" width="14.33203125" style="37" customWidth="1"/>
    <col min="5135" max="5135" width="10.86328125" style="37"/>
    <col min="5136" max="5136" width="1.46484375" style="37" customWidth="1"/>
    <col min="5137" max="5376" width="10.86328125" style="37"/>
    <col min="5377" max="5377" width="3.46484375" style="37" customWidth="1"/>
    <col min="5378" max="5378" width="3.1328125" style="37" customWidth="1"/>
    <col min="5379" max="5379" width="13.33203125" style="37" customWidth="1"/>
    <col min="5380" max="5380" width="12.33203125" style="37" customWidth="1"/>
    <col min="5381" max="5381" width="10.86328125" style="37"/>
    <col min="5382" max="5382" width="13" style="37" customWidth="1"/>
    <col min="5383" max="5386" width="10.86328125" style="37"/>
    <col min="5387" max="5387" width="15.46484375" style="37" customWidth="1"/>
    <col min="5388" max="5389" width="10.86328125" style="37"/>
    <col min="5390" max="5390" width="14.33203125" style="37" customWidth="1"/>
    <col min="5391" max="5391" width="10.86328125" style="37"/>
    <col min="5392" max="5392" width="1.46484375" style="37" customWidth="1"/>
    <col min="5393" max="5632" width="10.86328125" style="37"/>
    <col min="5633" max="5633" width="3.46484375" style="37" customWidth="1"/>
    <col min="5634" max="5634" width="3.1328125" style="37" customWidth="1"/>
    <col min="5635" max="5635" width="13.33203125" style="37" customWidth="1"/>
    <col min="5636" max="5636" width="12.33203125" style="37" customWidth="1"/>
    <col min="5637" max="5637" width="10.86328125" style="37"/>
    <col min="5638" max="5638" width="13" style="37" customWidth="1"/>
    <col min="5639" max="5642" width="10.86328125" style="37"/>
    <col min="5643" max="5643" width="15.46484375" style="37" customWidth="1"/>
    <col min="5644" max="5645" width="10.86328125" style="37"/>
    <col min="5646" max="5646" width="14.33203125" style="37" customWidth="1"/>
    <col min="5647" max="5647" width="10.86328125" style="37"/>
    <col min="5648" max="5648" width="1.46484375" style="37" customWidth="1"/>
    <col min="5649" max="5888" width="10.86328125" style="37"/>
    <col min="5889" max="5889" width="3.46484375" style="37" customWidth="1"/>
    <col min="5890" max="5890" width="3.1328125" style="37" customWidth="1"/>
    <col min="5891" max="5891" width="13.33203125" style="37" customWidth="1"/>
    <col min="5892" max="5892" width="12.33203125" style="37" customWidth="1"/>
    <col min="5893" max="5893" width="10.86328125" style="37"/>
    <col min="5894" max="5894" width="13" style="37" customWidth="1"/>
    <col min="5895" max="5898" width="10.86328125" style="37"/>
    <col min="5899" max="5899" width="15.46484375" style="37" customWidth="1"/>
    <col min="5900" max="5901" width="10.86328125" style="37"/>
    <col min="5902" max="5902" width="14.33203125" style="37" customWidth="1"/>
    <col min="5903" max="5903" width="10.86328125" style="37"/>
    <col min="5904" max="5904" width="1.46484375" style="37" customWidth="1"/>
    <col min="5905" max="6144" width="10.86328125" style="37"/>
    <col min="6145" max="6145" width="3.46484375" style="37" customWidth="1"/>
    <col min="6146" max="6146" width="3.1328125" style="37" customWidth="1"/>
    <col min="6147" max="6147" width="13.33203125" style="37" customWidth="1"/>
    <col min="6148" max="6148" width="12.33203125" style="37" customWidth="1"/>
    <col min="6149" max="6149" width="10.86328125" style="37"/>
    <col min="6150" max="6150" width="13" style="37" customWidth="1"/>
    <col min="6151" max="6154" width="10.86328125" style="37"/>
    <col min="6155" max="6155" width="15.46484375" style="37" customWidth="1"/>
    <col min="6156" max="6157" width="10.86328125" style="37"/>
    <col min="6158" max="6158" width="14.33203125" style="37" customWidth="1"/>
    <col min="6159" max="6159" width="10.86328125" style="37"/>
    <col min="6160" max="6160" width="1.46484375" style="37" customWidth="1"/>
    <col min="6161" max="6400" width="10.86328125" style="37"/>
    <col min="6401" max="6401" width="3.46484375" style="37" customWidth="1"/>
    <col min="6402" max="6402" width="3.1328125" style="37" customWidth="1"/>
    <col min="6403" max="6403" width="13.33203125" style="37" customWidth="1"/>
    <col min="6404" max="6404" width="12.33203125" style="37" customWidth="1"/>
    <col min="6405" max="6405" width="10.86328125" style="37"/>
    <col min="6406" max="6406" width="13" style="37" customWidth="1"/>
    <col min="6407" max="6410" width="10.86328125" style="37"/>
    <col min="6411" max="6411" width="15.46484375" style="37" customWidth="1"/>
    <col min="6412" max="6413" width="10.86328125" style="37"/>
    <col min="6414" max="6414" width="14.33203125" style="37" customWidth="1"/>
    <col min="6415" max="6415" width="10.86328125" style="37"/>
    <col min="6416" max="6416" width="1.46484375" style="37" customWidth="1"/>
    <col min="6417" max="6656" width="10.86328125" style="37"/>
    <col min="6657" max="6657" width="3.46484375" style="37" customWidth="1"/>
    <col min="6658" max="6658" width="3.1328125" style="37" customWidth="1"/>
    <col min="6659" max="6659" width="13.33203125" style="37" customWidth="1"/>
    <col min="6660" max="6660" width="12.33203125" style="37" customWidth="1"/>
    <col min="6661" max="6661" width="10.86328125" style="37"/>
    <col min="6662" max="6662" width="13" style="37" customWidth="1"/>
    <col min="6663" max="6666" width="10.86328125" style="37"/>
    <col min="6667" max="6667" width="15.46484375" style="37" customWidth="1"/>
    <col min="6668" max="6669" width="10.86328125" style="37"/>
    <col min="6670" max="6670" width="14.33203125" style="37" customWidth="1"/>
    <col min="6671" max="6671" width="10.86328125" style="37"/>
    <col min="6672" max="6672" width="1.46484375" style="37" customWidth="1"/>
    <col min="6673" max="6912" width="10.86328125" style="37"/>
    <col min="6913" max="6913" width="3.46484375" style="37" customWidth="1"/>
    <col min="6914" max="6914" width="3.1328125" style="37" customWidth="1"/>
    <col min="6915" max="6915" width="13.33203125" style="37" customWidth="1"/>
    <col min="6916" max="6916" width="12.33203125" style="37" customWidth="1"/>
    <col min="6917" max="6917" width="10.86328125" style="37"/>
    <col min="6918" max="6918" width="13" style="37" customWidth="1"/>
    <col min="6919" max="6922" width="10.86328125" style="37"/>
    <col min="6923" max="6923" width="15.46484375" style="37" customWidth="1"/>
    <col min="6924" max="6925" width="10.86328125" style="37"/>
    <col min="6926" max="6926" width="14.33203125" style="37" customWidth="1"/>
    <col min="6927" max="6927" width="10.86328125" style="37"/>
    <col min="6928" max="6928" width="1.46484375" style="37" customWidth="1"/>
    <col min="6929" max="7168" width="10.86328125" style="37"/>
    <col min="7169" max="7169" width="3.46484375" style="37" customWidth="1"/>
    <col min="7170" max="7170" width="3.1328125" style="37" customWidth="1"/>
    <col min="7171" max="7171" width="13.33203125" style="37" customWidth="1"/>
    <col min="7172" max="7172" width="12.33203125" style="37" customWidth="1"/>
    <col min="7173" max="7173" width="10.86328125" style="37"/>
    <col min="7174" max="7174" width="13" style="37" customWidth="1"/>
    <col min="7175" max="7178" width="10.86328125" style="37"/>
    <col min="7179" max="7179" width="15.46484375" style="37" customWidth="1"/>
    <col min="7180" max="7181" width="10.86328125" style="37"/>
    <col min="7182" max="7182" width="14.33203125" style="37" customWidth="1"/>
    <col min="7183" max="7183" width="10.86328125" style="37"/>
    <col min="7184" max="7184" width="1.46484375" style="37" customWidth="1"/>
    <col min="7185" max="7424" width="10.86328125" style="37"/>
    <col min="7425" max="7425" width="3.46484375" style="37" customWidth="1"/>
    <col min="7426" max="7426" width="3.1328125" style="37" customWidth="1"/>
    <col min="7427" max="7427" width="13.33203125" style="37" customWidth="1"/>
    <col min="7428" max="7428" width="12.33203125" style="37" customWidth="1"/>
    <col min="7429" max="7429" width="10.86328125" style="37"/>
    <col min="7430" max="7430" width="13" style="37" customWidth="1"/>
    <col min="7431" max="7434" width="10.86328125" style="37"/>
    <col min="7435" max="7435" width="15.46484375" style="37" customWidth="1"/>
    <col min="7436" max="7437" width="10.86328125" style="37"/>
    <col min="7438" max="7438" width="14.33203125" style="37" customWidth="1"/>
    <col min="7439" max="7439" width="10.86328125" style="37"/>
    <col min="7440" max="7440" width="1.46484375" style="37" customWidth="1"/>
    <col min="7441" max="7680" width="10.86328125" style="37"/>
    <col min="7681" max="7681" width="3.46484375" style="37" customWidth="1"/>
    <col min="7682" max="7682" width="3.1328125" style="37" customWidth="1"/>
    <col min="7683" max="7683" width="13.33203125" style="37" customWidth="1"/>
    <col min="7684" max="7684" width="12.33203125" style="37" customWidth="1"/>
    <col min="7685" max="7685" width="10.86328125" style="37"/>
    <col min="7686" max="7686" width="13" style="37" customWidth="1"/>
    <col min="7687" max="7690" width="10.86328125" style="37"/>
    <col min="7691" max="7691" width="15.46484375" style="37" customWidth="1"/>
    <col min="7692" max="7693" width="10.86328125" style="37"/>
    <col min="7694" max="7694" width="14.33203125" style="37" customWidth="1"/>
    <col min="7695" max="7695" width="10.86328125" style="37"/>
    <col min="7696" max="7696" width="1.46484375" style="37" customWidth="1"/>
    <col min="7697" max="7936" width="10.86328125" style="37"/>
    <col min="7937" max="7937" width="3.46484375" style="37" customWidth="1"/>
    <col min="7938" max="7938" width="3.1328125" style="37" customWidth="1"/>
    <col min="7939" max="7939" width="13.33203125" style="37" customWidth="1"/>
    <col min="7940" max="7940" width="12.33203125" style="37" customWidth="1"/>
    <col min="7941" max="7941" width="10.86328125" style="37"/>
    <col min="7942" max="7942" width="13" style="37" customWidth="1"/>
    <col min="7943" max="7946" width="10.86328125" style="37"/>
    <col min="7947" max="7947" width="15.46484375" style="37" customWidth="1"/>
    <col min="7948" max="7949" width="10.86328125" style="37"/>
    <col min="7950" max="7950" width="14.33203125" style="37" customWidth="1"/>
    <col min="7951" max="7951" width="10.86328125" style="37"/>
    <col min="7952" max="7952" width="1.46484375" style="37" customWidth="1"/>
    <col min="7953" max="8192" width="10.86328125" style="37"/>
    <col min="8193" max="8193" width="3.46484375" style="37" customWidth="1"/>
    <col min="8194" max="8194" width="3.1328125" style="37" customWidth="1"/>
    <col min="8195" max="8195" width="13.33203125" style="37" customWidth="1"/>
    <col min="8196" max="8196" width="12.33203125" style="37" customWidth="1"/>
    <col min="8197" max="8197" width="10.86328125" style="37"/>
    <col min="8198" max="8198" width="13" style="37" customWidth="1"/>
    <col min="8199" max="8202" width="10.86328125" style="37"/>
    <col min="8203" max="8203" width="15.46484375" style="37" customWidth="1"/>
    <col min="8204" max="8205" width="10.86328125" style="37"/>
    <col min="8206" max="8206" width="14.33203125" style="37" customWidth="1"/>
    <col min="8207" max="8207" width="10.86328125" style="37"/>
    <col min="8208" max="8208" width="1.46484375" style="37" customWidth="1"/>
    <col min="8209" max="8448" width="10.86328125" style="37"/>
    <col min="8449" max="8449" width="3.46484375" style="37" customWidth="1"/>
    <col min="8450" max="8450" width="3.1328125" style="37" customWidth="1"/>
    <col min="8451" max="8451" width="13.33203125" style="37" customWidth="1"/>
    <col min="8452" max="8452" width="12.33203125" style="37" customWidth="1"/>
    <col min="8453" max="8453" width="10.86328125" style="37"/>
    <col min="8454" max="8454" width="13" style="37" customWidth="1"/>
    <col min="8455" max="8458" width="10.86328125" style="37"/>
    <col min="8459" max="8459" width="15.46484375" style="37" customWidth="1"/>
    <col min="8460" max="8461" width="10.86328125" style="37"/>
    <col min="8462" max="8462" width="14.33203125" style="37" customWidth="1"/>
    <col min="8463" max="8463" width="10.86328125" style="37"/>
    <col min="8464" max="8464" width="1.46484375" style="37" customWidth="1"/>
    <col min="8465" max="8704" width="10.86328125" style="37"/>
    <col min="8705" max="8705" width="3.46484375" style="37" customWidth="1"/>
    <col min="8706" max="8706" width="3.1328125" style="37" customWidth="1"/>
    <col min="8707" max="8707" width="13.33203125" style="37" customWidth="1"/>
    <col min="8708" max="8708" width="12.33203125" style="37" customWidth="1"/>
    <col min="8709" max="8709" width="10.86328125" style="37"/>
    <col min="8710" max="8710" width="13" style="37" customWidth="1"/>
    <col min="8711" max="8714" width="10.86328125" style="37"/>
    <col min="8715" max="8715" width="15.46484375" style="37" customWidth="1"/>
    <col min="8716" max="8717" width="10.86328125" style="37"/>
    <col min="8718" max="8718" width="14.33203125" style="37" customWidth="1"/>
    <col min="8719" max="8719" width="10.86328125" style="37"/>
    <col min="8720" max="8720" width="1.46484375" style="37" customWidth="1"/>
    <col min="8721" max="8960" width="10.86328125" style="37"/>
    <col min="8961" max="8961" width="3.46484375" style="37" customWidth="1"/>
    <col min="8962" max="8962" width="3.1328125" style="37" customWidth="1"/>
    <col min="8963" max="8963" width="13.33203125" style="37" customWidth="1"/>
    <col min="8964" max="8964" width="12.33203125" style="37" customWidth="1"/>
    <col min="8965" max="8965" width="10.86328125" style="37"/>
    <col min="8966" max="8966" width="13" style="37" customWidth="1"/>
    <col min="8967" max="8970" width="10.86328125" style="37"/>
    <col min="8971" max="8971" width="15.46484375" style="37" customWidth="1"/>
    <col min="8972" max="8973" width="10.86328125" style="37"/>
    <col min="8974" max="8974" width="14.33203125" style="37" customWidth="1"/>
    <col min="8975" max="8975" width="10.86328125" style="37"/>
    <col min="8976" max="8976" width="1.46484375" style="37" customWidth="1"/>
    <col min="8977" max="9216" width="10.86328125" style="37"/>
    <col min="9217" max="9217" width="3.46484375" style="37" customWidth="1"/>
    <col min="9218" max="9218" width="3.1328125" style="37" customWidth="1"/>
    <col min="9219" max="9219" width="13.33203125" style="37" customWidth="1"/>
    <col min="9220" max="9220" width="12.33203125" style="37" customWidth="1"/>
    <col min="9221" max="9221" width="10.86328125" style="37"/>
    <col min="9222" max="9222" width="13" style="37" customWidth="1"/>
    <col min="9223" max="9226" width="10.86328125" style="37"/>
    <col min="9227" max="9227" width="15.46484375" style="37" customWidth="1"/>
    <col min="9228" max="9229" width="10.86328125" style="37"/>
    <col min="9230" max="9230" width="14.33203125" style="37" customWidth="1"/>
    <col min="9231" max="9231" width="10.86328125" style="37"/>
    <col min="9232" max="9232" width="1.46484375" style="37" customWidth="1"/>
    <col min="9233" max="9472" width="10.86328125" style="37"/>
    <col min="9473" max="9473" width="3.46484375" style="37" customWidth="1"/>
    <col min="9474" max="9474" width="3.1328125" style="37" customWidth="1"/>
    <col min="9475" max="9475" width="13.33203125" style="37" customWidth="1"/>
    <col min="9476" max="9476" width="12.33203125" style="37" customWidth="1"/>
    <col min="9477" max="9477" width="10.86328125" style="37"/>
    <col min="9478" max="9478" width="13" style="37" customWidth="1"/>
    <col min="9479" max="9482" width="10.86328125" style="37"/>
    <col min="9483" max="9483" width="15.46484375" style="37" customWidth="1"/>
    <col min="9484" max="9485" width="10.86328125" style="37"/>
    <col min="9486" max="9486" width="14.33203125" style="37" customWidth="1"/>
    <col min="9487" max="9487" width="10.86328125" style="37"/>
    <col min="9488" max="9488" width="1.46484375" style="37" customWidth="1"/>
    <col min="9489" max="9728" width="10.86328125" style="37"/>
    <col min="9729" max="9729" width="3.46484375" style="37" customWidth="1"/>
    <col min="9730" max="9730" width="3.1328125" style="37" customWidth="1"/>
    <col min="9731" max="9731" width="13.33203125" style="37" customWidth="1"/>
    <col min="9732" max="9732" width="12.33203125" style="37" customWidth="1"/>
    <col min="9733" max="9733" width="10.86328125" style="37"/>
    <col min="9734" max="9734" width="13" style="37" customWidth="1"/>
    <col min="9735" max="9738" width="10.86328125" style="37"/>
    <col min="9739" max="9739" width="15.46484375" style="37" customWidth="1"/>
    <col min="9740" max="9741" width="10.86328125" style="37"/>
    <col min="9742" max="9742" width="14.33203125" style="37" customWidth="1"/>
    <col min="9743" max="9743" width="10.86328125" style="37"/>
    <col min="9744" max="9744" width="1.46484375" style="37" customWidth="1"/>
    <col min="9745" max="9984" width="10.86328125" style="37"/>
    <col min="9985" max="9985" width="3.46484375" style="37" customWidth="1"/>
    <col min="9986" max="9986" width="3.1328125" style="37" customWidth="1"/>
    <col min="9987" max="9987" width="13.33203125" style="37" customWidth="1"/>
    <col min="9988" max="9988" width="12.33203125" style="37" customWidth="1"/>
    <col min="9989" max="9989" width="10.86328125" style="37"/>
    <col min="9990" max="9990" width="13" style="37" customWidth="1"/>
    <col min="9991" max="9994" width="10.86328125" style="37"/>
    <col min="9995" max="9995" width="15.46484375" style="37" customWidth="1"/>
    <col min="9996" max="9997" width="10.86328125" style="37"/>
    <col min="9998" max="9998" width="14.33203125" style="37" customWidth="1"/>
    <col min="9999" max="9999" width="10.86328125" style="37"/>
    <col min="10000" max="10000" width="1.46484375" style="37" customWidth="1"/>
    <col min="10001" max="10240" width="10.86328125" style="37"/>
    <col min="10241" max="10241" width="3.46484375" style="37" customWidth="1"/>
    <col min="10242" max="10242" width="3.1328125" style="37" customWidth="1"/>
    <col min="10243" max="10243" width="13.33203125" style="37" customWidth="1"/>
    <col min="10244" max="10244" width="12.33203125" style="37" customWidth="1"/>
    <col min="10245" max="10245" width="10.86328125" style="37"/>
    <col min="10246" max="10246" width="13" style="37" customWidth="1"/>
    <col min="10247" max="10250" width="10.86328125" style="37"/>
    <col min="10251" max="10251" width="15.46484375" style="37" customWidth="1"/>
    <col min="10252" max="10253" width="10.86328125" style="37"/>
    <col min="10254" max="10254" width="14.33203125" style="37" customWidth="1"/>
    <col min="10255" max="10255" width="10.86328125" style="37"/>
    <col min="10256" max="10256" width="1.46484375" style="37" customWidth="1"/>
    <col min="10257" max="10496" width="10.86328125" style="37"/>
    <col min="10497" max="10497" width="3.46484375" style="37" customWidth="1"/>
    <col min="10498" max="10498" width="3.1328125" style="37" customWidth="1"/>
    <col min="10499" max="10499" width="13.33203125" style="37" customWidth="1"/>
    <col min="10500" max="10500" width="12.33203125" style="37" customWidth="1"/>
    <col min="10501" max="10501" width="10.86328125" style="37"/>
    <col min="10502" max="10502" width="13" style="37" customWidth="1"/>
    <col min="10503" max="10506" width="10.86328125" style="37"/>
    <col min="10507" max="10507" width="15.46484375" style="37" customWidth="1"/>
    <col min="10508" max="10509" width="10.86328125" style="37"/>
    <col min="10510" max="10510" width="14.33203125" style="37" customWidth="1"/>
    <col min="10511" max="10511" width="10.86328125" style="37"/>
    <col min="10512" max="10512" width="1.46484375" style="37" customWidth="1"/>
    <col min="10513" max="10752" width="10.86328125" style="37"/>
    <col min="10753" max="10753" width="3.46484375" style="37" customWidth="1"/>
    <col min="10754" max="10754" width="3.1328125" style="37" customWidth="1"/>
    <col min="10755" max="10755" width="13.33203125" style="37" customWidth="1"/>
    <col min="10756" max="10756" width="12.33203125" style="37" customWidth="1"/>
    <col min="10757" max="10757" width="10.86328125" style="37"/>
    <col min="10758" max="10758" width="13" style="37" customWidth="1"/>
    <col min="10759" max="10762" width="10.86328125" style="37"/>
    <col min="10763" max="10763" width="15.46484375" style="37" customWidth="1"/>
    <col min="10764" max="10765" width="10.86328125" style="37"/>
    <col min="10766" max="10766" width="14.33203125" style="37" customWidth="1"/>
    <col min="10767" max="10767" width="10.86328125" style="37"/>
    <col min="10768" max="10768" width="1.46484375" style="37" customWidth="1"/>
    <col min="10769" max="11008" width="10.86328125" style="37"/>
    <col min="11009" max="11009" width="3.46484375" style="37" customWidth="1"/>
    <col min="11010" max="11010" width="3.1328125" style="37" customWidth="1"/>
    <col min="11011" max="11011" width="13.33203125" style="37" customWidth="1"/>
    <col min="11012" max="11012" width="12.33203125" style="37" customWidth="1"/>
    <col min="11013" max="11013" width="10.86328125" style="37"/>
    <col min="11014" max="11014" width="13" style="37" customWidth="1"/>
    <col min="11015" max="11018" width="10.86328125" style="37"/>
    <col min="11019" max="11019" width="15.46484375" style="37" customWidth="1"/>
    <col min="11020" max="11021" width="10.86328125" style="37"/>
    <col min="11022" max="11022" width="14.33203125" style="37" customWidth="1"/>
    <col min="11023" max="11023" width="10.86328125" style="37"/>
    <col min="11024" max="11024" width="1.46484375" style="37" customWidth="1"/>
    <col min="11025" max="11264" width="10.86328125" style="37"/>
    <col min="11265" max="11265" width="3.46484375" style="37" customWidth="1"/>
    <col min="11266" max="11266" width="3.1328125" style="37" customWidth="1"/>
    <col min="11267" max="11267" width="13.33203125" style="37" customWidth="1"/>
    <col min="11268" max="11268" width="12.33203125" style="37" customWidth="1"/>
    <col min="11269" max="11269" width="10.86328125" style="37"/>
    <col min="11270" max="11270" width="13" style="37" customWidth="1"/>
    <col min="11271" max="11274" width="10.86328125" style="37"/>
    <col min="11275" max="11275" width="15.46484375" style="37" customWidth="1"/>
    <col min="11276" max="11277" width="10.86328125" style="37"/>
    <col min="11278" max="11278" width="14.33203125" style="37" customWidth="1"/>
    <col min="11279" max="11279" width="10.86328125" style="37"/>
    <col min="11280" max="11280" width="1.46484375" style="37" customWidth="1"/>
    <col min="11281" max="11520" width="10.86328125" style="37"/>
    <col min="11521" max="11521" width="3.46484375" style="37" customWidth="1"/>
    <col min="11522" max="11522" width="3.1328125" style="37" customWidth="1"/>
    <col min="11523" max="11523" width="13.33203125" style="37" customWidth="1"/>
    <col min="11524" max="11524" width="12.33203125" style="37" customWidth="1"/>
    <col min="11525" max="11525" width="10.86328125" style="37"/>
    <col min="11526" max="11526" width="13" style="37" customWidth="1"/>
    <col min="11527" max="11530" width="10.86328125" style="37"/>
    <col min="11531" max="11531" width="15.46484375" style="37" customWidth="1"/>
    <col min="11532" max="11533" width="10.86328125" style="37"/>
    <col min="11534" max="11534" width="14.33203125" style="37" customWidth="1"/>
    <col min="11535" max="11535" width="10.86328125" style="37"/>
    <col min="11536" max="11536" width="1.46484375" style="37" customWidth="1"/>
    <col min="11537" max="11776" width="10.86328125" style="37"/>
    <col min="11777" max="11777" width="3.46484375" style="37" customWidth="1"/>
    <col min="11778" max="11778" width="3.1328125" style="37" customWidth="1"/>
    <col min="11779" max="11779" width="13.33203125" style="37" customWidth="1"/>
    <col min="11780" max="11780" width="12.33203125" style="37" customWidth="1"/>
    <col min="11781" max="11781" width="10.86328125" style="37"/>
    <col min="11782" max="11782" width="13" style="37" customWidth="1"/>
    <col min="11783" max="11786" width="10.86328125" style="37"/>
    <col min="11787" max="11787" width="15.46484375" style="37" customWidth="1"/>
    <col min="11788" max="11789" width="10.86328125" style="37"/>
    <col min="11790" max="11790" width="14.33203125" style="37" customWidth="1"/>
    <col min="11791" max="11791" width="10.86328125" style="37"/>
    <col min="11792" max="11792" width="1.46484375" style="37" customWidth="1"/>
    <col min="11793" max="12032" width="10.86328125" style="37"/>
    <col min="12033" max="12033" width="3.46484375" style="37" customWidth="1"/>
    <col min="12034" max="12034" width="3.1328125" style="37" customWidth="1"/>
    <col min="12035" max="12035" width="13.33203125" style="37" customWidth="1"/>
    <col min="12036" max="12036" width="12.33203125" style="37" customWidth="1"/>
    <col min="12037" max="12037" width="10.86328125" style="37"/>
    <col min="12038" max="12038" width="13" style="37" customWidth="1"/>
    <col min="12039" max="12042" width="10.86328125" style="37"/>
    <col min="12043" max="12043" width="15.46484375" style="37" customWidth="1"/>
    <col min="12044" max="12045" width="10.86328125" style="37"/>
    <col min="12046" max="12046" width="14.33203125" style="37" customWidth="1"/>
    <col min="12047" max="12047" width="10.86328125" style="37"/>
    <col min="12048" max="12048" width="1.46484375" style="37" customWidth="1"/>
    <col min="12049" max="12288" width="10.86328125" style="37"/>
    <col min="12289" max="12289" width="3.46484375" style="37" customWidth="1"/>
    <col min="12290" max="12290" width="3.1328125" style="37" customWidth="1"/>
    <col min="12291" max="12291" width="13.33203125" style="37" customWidth="1"/>
    <col min="12292" max="12292" width="12.33203125" style="37" customWidth="1"/>
    <col min="12293" max="12293" width="10.86328125" style="37"/>
    <col min="12294" max="12294" width="13" style="37" customWidth="1"/>
    <col min="12295" max="12298" width="10.86328125" style="37"/>
    <col min="12299" max="12299" width="15.46484375" style="37" customWidth="1"/>
    <col min="12300" max="12301" width="10.86328125" style="37"/>
    <col min="12302" max="12302" width="14.33203125" style="37" customWidth="1"/>
    <col min="12303" max="12303" width="10.86328125" style="37"/>
    <col min="12304" max="12304" width="1.46484375" style="37" customWidth="1"/>
    <col min="12305" max="12544" width="10.86328125" style="37"/>
    <col min="12545" max="12545" width="3.46484375" style="37" customWidth="1"/>
    <col min="12546" max="12546" width="3.1328125" style="37" customWidth="1"/>
    <col min="12547" max="12547" width="13.33203125" style="37" customWidth="1"/>
    <col min="12548" max="12548" width="12.33203125" style="37" customWidth="1"/>
    <col min="12549" max="12549" width="10.86328125" style="37"/>
    <col min="12550" max="12550" width="13" style="37" customWidth="1"/>
    <col min="12551" max="12554" width="10.86328125" style="37"/>
    <col min="12555" max="12555" width="15.46484375" style="37" customWidth="1"/>
    <col min="12556" max="12557" width="10.86328125" style="37"/>
    <col min="12558" max="12558" width="14.33203125" style="37" customWidth="1"/>
    <col min="12559" max="12559" width="10.86328125" style="37"/>
    <col min="12560" max="12560" width="1.46484375" style="37" customWidth="1"/>
    <col min="12561" max="12800" width="10.86328125" style="37"/>
    <col min="12801" max="12801" width="3.46484375" style="37" customWidth="1"/>
    <col min="12802" max="12802" width="3.1328125" style="37" customWidth="1"/>
    <col min="12803" max="12803" width="13.33203125" style="37" customWidth="1"/>
    <col min="12804" max="12804" width="12.33203125" style="37" customWidth="1"/>
    <col min="12805" max="12805" width="10.86328125" style="37"/>
    <col min="12806" max="12806" width="13" style="37" customWidth="1"/>
    <col min="12807" max="12810" width="10.86328125" style="37"/>
    <col min="12811" max="12811" width="15.46484375" style="37" customWidth="1"/>
    <col min="12812" max="12813" width="10.86328125" style="37"/>
    <col min="12814" max="12814" width="14.33203125" style="37" customWidth="1"/>
    <col min="12815" max="12815" width="10.86328125" style="37"/>
    <col min="12816" max="12816" width="1.46484375" style="37" customWidth="1"/>
    <col min="12817" max="13056" width="10.86328125" style="37"/>
    <col min="13057" max="13057" width="3.46484375" style="37" customWidth="1"/>
    <col min="13058" max="13058" width="3.1328125" style="37" customWidth="1"/>
    <col min="13059" max="13059" width="13.33203125" style="37" customWidth="1"/>
    <col min="13060" max="13060" width="12.33203125" style="37" customWidth="1"/>
    <col min="13061" max="13061" width="10.86328125" style="37"/>
    <col min="13062" max="13062" width="13" style="37" customWidth="1"/>
    <col min="13063" max="13066" width="10.86328125" style="37"/>
    <col min="13067" max="13067" width="15.46484375" style="37" customWidth="1"/>
    <col min="13068" max="13069" width="10.86328125" style="37"/>
    <col min="13070" max="13070" width="14.33203125" style="37" customWidth="1"/>
    <col min="13071" max="13071" width="10.86328125" style="37"/>
    <col min="13072" max="13072" width="1.46484375" style="37" customWidth="1"/>
    <col min="13073" max="13312" width="10.86328125" style="37"/>
    <col min="13313" max="13313" width="3.46484375" style="37" customWidth="1"/>
    <col min="13314" max="13314" width="3.1328125" style="37" customWidth="1"/>
    <col min="13315" max="13315" width="13.33203125" style="37" customWidth="1"/>
    <col min="13316" max="13316" width="12.33203125" style="37" customWidth="1"/>
    <col min="13317" max="13317" width="10.86328125" style="37"/>
    <col min="13318" max="13318" width="13" style="37" customWidth="1"/>
    <col min="13319" max="13322" width="10.86328125" style="37"/>
    <col min="13323" max="13323" width="15.46484375" style="37" customWidth="1"/>
    <col min="13324" max="13325" width="10.86328125" style="37"/>
    <col min="13326" max="13326" width="14.33203125" style="37" customWidth="1"/>
    <col min="13327" max="13327" width="10.86328125" style="37"/>
    <col min="13328" max="13328" width="1.46484375" style="37" customWidth="1"/>
    <col min="13329" max="13568" width="10.86328125" style="37"/>
    <col min="13569" max="13569" width="3.46484375" style="37" customWidth="1"/>
    <col min="13570" max="13570" width="3.1328125" style="37" customWidth="1"/>
    <col min="13571" max="13571" width="13.33203125" style="37" customWidth="1"/>
    <col min="13572" max="13572" width="12.33203125" style="37" customWidth="1"/>
    <col min="13573" max="13573" width="10.86328125" style="37"/>
    <col min="13574" max="13574" width="13" style="37" customWidth="1"/>
    <col min="13575" max="13578" width="10.86328125" style="37"/>
    <col min="13579" max="13579" width="15.46484375" style="37" customWidth="1"/>
    <col min="13580" max="13581" width="10.86328125" style="37"/>
    <col min="13582" max="13582" width="14.33203125" style="37" customWidth="1"/>
    <col min="13583" max="13583" width="10.86328125" style="37"/>
    <col min="13584" max="13584" width="1.46484375" style="37" customWidth="1"/>
    <col min="13585" max="13824" width="10.86328125" style="37"/>
    <col min="13825" max="13825" width="3.46484375" style="37" customWidth="1"/>
    <col min="13826" max="13826" width="3.1328125" style="37" customWidth="1"/>
    <col min="13827" max="13827" width="13.33203125" style="37" customWidth="1"/>
    <col min="13828" max="13828" width="12.33203125" style="37" customWidth="1"/>
    <col min="13829" max="13829" width="10.86328125" style="37"/>
    <col min="13830" max="13830" width="13" style="37" customWidth="1"/>
    <col min="13831" max="13834" width="10.86328125" style="37"/>
    <col min="13835" max="13835" width="15.46484375" style="37" customWidth="1"/>
    <col min="13836" max="13837" width="10.86328125" style="37"/>
    <col min="13838" max="13838" width="14.33203125" style="37" customWidth="1"/>
    <col min="13839" max="13839" width="10.86328125" style="37"/>
    <col min="13840" max="13840" width="1.46484375" style="37" customWidth="1"/>
    <col min="13841" max="14080" width="10.86328125" style="37"/>
    <col min="14081" max="14081" width="3.46484375" style="37" customWidth="1"/>
    <col min="14082" max="14082" width="3.1328125" style="37" customWidth="1"/>
    <col min="14083" max="14083" width="13.33203125" style="37" customWidth="1"/>
    <col min="14084" max="14084" width="12.33203125" style="37" customWidth="1"/>
    <col min="14085" max="14085" width="10.86328125" style="37"/>
    <col min="14086" max="14086" width="13" style="37" customWidth="1"/>
    <col min="14087" max="14090" width="10.86328125" style="37"/>
    <col min="14091" max="14091" width="15.46484375" style="37" customWidth="1"/>
    <col min="14092" max="14093" width="10.86328125" style="37"/>
    <col min="14094" max="14094" width="14.33203125" style="37" customWidth="1"/>
    <col min="14095" max="14095" width="10.86328125" style="37"/>
    <col min="14096" max="14096" width="1.46484375" style="37" customWidth="1"/>
    <col min="14097" max="14336" width="10.86328125" style="37"/>
    <col min="14337" max="14337" width="3.46484375" style="37" customWidth="1"/>
    <col min="14338" max="14338" width="3.1328125" style="37" customWidth="1"/>
    <col min="14339" max="14339" width="13.33203125" style="37" customWidth="1"/>
    <col min="14340" max="14340" width="12.33203125" style="37" customWidth="1"/>
    <col min="14341" max="14341" width="10.86328125" style="37"/>
    <col min="14342" max="14342" width="13" style="37" customWidth="1"/>
    <col min="14343" max="14346" width="10.86328125" style="37"/>
    <col min="14347" max="14347" width="15.46484375" style="37" customWidth="1"/>
    <col min="14348" max="14349" width="10.86328125" style="37"/>
    <col min="14350" max="14350" width="14.33203125" style="37" customWidth="1"/>
    <col min="14351" max="14351" width="10.86328125" style="37"/>
    <col min="14352" max="14352" width="1.46484375" style="37" customWidth="1"/>
    <col min="14353" max="14592" width="10.86328125" style="37"/>
    <col min="14593" max="14593" width="3.46484375" style="37" customWidth="1"/>
    <col min="14594" max="14594" width="3.1328125" style="37" customWidth="1"/>
    <col min="14595" max="14595" width="13.33203125" style="37" customWidth="1"/>
    <col min="14596" max="14596" width="12.33203125" style="37" customWidth="1"/>
    <col min="14597" max="14597" width="10.86328125" style="37"/>
    <col min="14598" max="14598" width="13" style="37" customWidth="1"/>
    <col min="14599" max="14602" width="10.86328125" style="37"/>
    <col min="14603" max="14603" width="15.46484375" style="37" customWidth="1"/>
    <col min="14604" max="14605" width="10.86328125" style="37"/>
    <col min="14606" max="14606" width="14.33203125" style="37" customWidth="1"/>
    <col min="14607" max="14607" width="10.86328125" style="37"/>
    <col min="14608" max="14608" width="1.46484375" style="37" customWidth="1"/>
    <col min="14609" max="14848" width="10.86328125" style="37"/>
    <col min="14849" max="14849" width="3.46484375" style="37" customWidth="1"/>
    <col min="14850" max="14850" width="3.1328125" style="37" customWidth="1"/>
    <col min="14851" max="14851" width="13.33203125" style="37" customWidth="1"/>
    <col min="14852" max="14852" width="12.33203125" style="37" customWidth="1"/>
    <col min="14853" max="14853" width="10.86328125" style="37"/>
    <col min="14854" max="14854" width="13" style="37" customWidth="1"/>
    <col min="14855" max="14858" width="10.86328125" style="37"/>
    <col min="14859" max="14859" width="15.46484375" style="37" customWidth="1"/>
    <col min="14860" max="14861" width="10.86328125" style="37"/>
    <col min="14862" max="14862" width="14.33203125" style="37" customWidth="1"/>
    <col min="14863" max="14863" width="10.86328125" style="37"/>
    <col min="14864" max="14864" width="1.46484375" style="37" customWidth="1"/>
    <col min="14865" max="15104" width="10.86328125" style="37"/>
    <col min="15105" max="15105" width="3.46484375" style="37" customWidth="1"/>
    <col min="15106" max="15106" width="3.1328125" style="37" customWidth="1"/>
    <col min="15107" max="15107" width="13.33203125" style="37" customWidth="1"/>
    <col min="15108" max="15108" width="12.33203125" style="37" customWidth="1"/>
    <col min="15109" max="15109" width="10.86328125" style="37"/>
    <col min="15110" max="15110" width="13" style="37" customWidth="1"/>
    <col min="15111" max="15114" width="10.86328125" style="37"/>
    <col min="15115" max="15115" width="15.46484375" style="37" customWidth="1"/>
    <col min="15116" max="15117" width="10.86328125" style="37"/>
    <col min="15118" max="15118" width="14.33203125" style="37" customWidth="1"/>
    <col min="15119" max="15119" width="10.86328125" style="37"/>
    <col min="15120" max="15120" width="1.46484375" style="37" customWidth="1"/>
    <col min="15121" max="15360" width="10.86328125" style="37"/>
    <col min="15361" max="15361" width="3.46484375" style="37" customWidth="1"/>
    <col min="15362" max="15362" width="3.1328125" style="37" customWidth="1"/>
    <col min="15363" max="15363" width="13.33203125" style="37" customWidth="1"/>
    <col min="15364" max="15364" width="12.33203125" style="37" customWidth="1"/>
    <col min="15365" max="15365" width="10.86328125" style="37"/>
    <col min="15366" max="15366" width="13" style="37" customWidth="1"/>
    <col min="15367" max="15370" width="10.86328125" style="37"/>
    <col min="15371" max="15371" width="15.46484375" style="37" customWidth="1"/>
    <col min="15372" max="15373" width="10.86328125" style="37"/>
    <col min="15374" max="15374" width="14.33203125" style="37" customWidth="1"/>
    <col min="15375" max="15375" width="10.86328125" style="37"/>
    <col min="15376" max="15376" width="1.46484375" style="37" customWidth="1"/>
    <col min="15377" max="15616" width="10.86328125" style="37"/>
    <col min="15617" max="15617" width="3.46484375" style="37" customWidth="1"/>
    <col min="15618" max="15618" width="3.1328125" style="37" customWidth="1"/>
    <col min="15619" max="15619" width="13.33203125" style="37" customWidth="1"/>
    <col min="15620" max="15620" width="12.33203125" style="37" customWidth="1"/>
    <col min="15621" max="15621" width="10.86328125" style="37"/>
    <col min="15622" max="15622" width="13" style="37" customWidth="1"/>
    <col min="15623" max="15626" width="10.86328125" style="37"/>
    <col min="15627" max="15627" width="15.46484375" style="37" customWidth="1"/>
    <col min="15628" max="15629" width="10.86328125" style="37"/>
    <col min="15630" max="15630" width="14.33203125" style="37" customWidth="1"/>
    <col min="15631" max="15631" width="10.86328125" style="37"/>
    <col min="15632" max="15632" width="1.46484375" style="37" customWidth="1"/>
    <col min="15633" max="15872" width="10.86328125" style="37"/>
    <col min="15873" max="15873" width="3.46484375" style="37" customWidth="1"/>
    <col min="15874" max="15874" width="3.1328125" style="37" customWidth="1"/>
    <col min="15875" max="15875" width="13.33203125" style="37" customWidth="1"/>
    <col min="15876" max="15876" width="12.33203125" style="37" customWidth="1"/>
    <col min="15877" max="15877" width="10.86328125" style="37"/>
    <col min="15878" max="15878" width="13" style="37" customWidth="1"/>
    <col min="15879" max="15882" width="10.86328125" style="37"/>
    <col min="15883" max="15883" width="15.46484375" style="37" customWidth="1"/>
    <col min="15884" max="15885" width="10.86328125" style="37"/>
    <col min="15886" max="15886" width="14.33203125" style="37" customWidth="1"/>
    <col min="15887" max="15887" width="10.86328125" style="37"/>
    <col min="15888" max="15888" width="1.46484375" style="37" customWidth="1"/>
    <col min="15889" max="16128" width="10.86328125" style="37"/>
    <col min="16129" max="16129" width="3.46484375" style="37" customWidth="1"/>
    <col min="16130" max="16130" width="3.1328125" style="37" customWidth="1"/>
    <col min="16131" max="16131" width="13.33203125" style="37" customWidth="1"/>
    <col min="16132" max="16132" width="12.33203125" style="37" customWidth="1"/>
    <col min="16133" max="16133" width="10.86328125" style="37"/>
    <col min="16134" max="16134" width="13" style="37" customWidth="1"/>
    <col min="16135" max="16138" width="10.86328125" style="37"/>
    <col min="16139" max="16139" width="15.46484375" style="37" customWidth="1"/>
    <col min="16140" max="16141" width="10.86328125" style="37"/>
    <col min="16142" max="16142" width="14.33203125" style="37" customWidth="1"/>
    <col min="16143" max="16143" width="10.86328125" style="37"/>
    <col min="16144" max="16144" width="1.46484375" style="37" customWidth="1"/>
    <col min="16145" max="16384" width="10.86328125" style="37"/>
  </cols>
  <sheetData>
    <row r="3" spans="2:187" x14ac:dyDescent="0.3">
      <c r="K3" s="38" t="s">
        <v>308</v>
      </c>
    </row>
    <row r="4" spans="2:187" ht="24.75" x14ac:dyDescent="0.65">
      <c r="F4" s="39"/>
      <c r="H4" s="40"/>
    </row>
    <row r="5" spans="2:187" ht="12.75" x14ac:dyDescent="0.35">
      <c r="L5" s="41"/>
      <c r="O5" s="42" t="s">
        <v>309</v>
      </c>
    </row>
    <row r="6" spans="2:187" ht="12.75" x14ac:dyDescent="0.35">
      <c r="N6" s="43" t="s">
        <v>310</v>
      </c>
      <c r="O6" s="44"/>
    </row>
    <row r="7" spans="2:187" ht="12.75" x14ac:dyDescent="0.35">
      <c r="B7" s="41" t="s">
        <v>311</v>
      </c>
    </row>
    <row r="9" spans="2:187" x14ac:dyDescent="0.3">
      <c r="GE9" s="37" t="s">
        <v>312</v>
      </c>
    </row>
    <row r="10" spans="2:187" ht="12.75" customHeight="1" x14ac:dyDescent="0.3">
      <c r="B10" s="45" t="s">
        <v>313</v>
      </c>
      <c r="C10" s="46"/>
      <c r="D10" s="47"/>
      <c r="E10" s="46"/>
      <c r="F10" s="46"/>
      <c r="G10" s="46"/>
      <c r="H10" s="46"/>
    </row>
    <row r="11" spans="2:187" ht="12.75" customHeight="1" x14ac:dyDescent="0.3">
      <c r="B11" s="988" t="s">
        <v>314</v>
      </c>
      <c r="C11" s="989"/>
      <c r="D11" s="989"/>
      <c r="E11" s="989"/>
      <c r="F11" s="989"/>
      <c r="G11" s="989"/>
      <c r="H11" s="989"/>
      <c r="I11" s="990" t="s">
        <v>315</v>
      </c>
      <c r="J11" s="990"/>
      <c r="K11" s="990"/>
      <c r="L11" s="990"/>
      <c r="M11" s="990"/>
    </row>
    <row r="12" spans="2:187" ht="12.75" customHeight="1" x14ac:dyDescent="0.3">
      <c r="B12" s="991"/>
      <c r="C12" s="992"/>
      <c r="D12" s="992"/>
      <c r="E12" s="992"/>
      <c r="F12" s="992"/>
      <c r="G12" s="992"/>
      <c r="H12" s="992"/>
      <c r="I12" s="993"/>
      <c r="J12" s="993"/>
      <c r="K12" s="993"/>
      <c r="L12" s="993"/>
      <c r="M12" s="993"/>
    </row>
    <row r="13" spans="2:187" ht="12.75" customHeight="1" x14ac:dyDescent="0.3">
      <c r="B13" s="988" t="s">
        <v>316</v>
      </c>
      <c r="C13" s="989"/>
      <c r="D13" s="989"/>
      <c r="E13" s="989"/>
      <c r="F13" s="989"/>
      <c r="G13" s="989"/>
      <c r="H13" s="989"/>
      <c r="I13" s="990" t="s">
        <v>317</v>
      </c>
      <c r="J13" s="990"/>
      <c r="K13" s="990"/>
      <c r="L13" s="990"/>
      <c r="M13" s="990"/>
    </row>
    <row r="14" spans="2:187" ht="12.75" customHeight="1" x14ac:dyDescent="0.3">
      <c r="B14" s="988"/>
      <c r="C14" s="989"/>
      <c r="D14" s="989"/>
      <c r="E14" s="989"/>
      <c r="F14" s="989"/>
      <c r="G14" s="989"/>
      <c r="H14" s="989"/>
      <c r="I14" s="990"/>
      <c r="J14" s="990"/>
      <c r="K14" s="990"/>
      <c r="L14" s="990"/>
      <c r="M14" s="990"/>
    </row>
    <row r="15" spans="2:187" ht="12.75" customHeight="1" x14ac:dyDescent="0.3">
      <c r="B15" s="988" t="s">
        <v>318</v>
      </c>
      <c r="C15" s="989"/>
      <c r="D15" s="989"/>
      <c r="E15" s="989"/>
      <c r="F15" s="989"/>
      <c r="G15" s="989"/>
      <c r="H15" s="989"/>
      <c r="I15" s="990" t="s">
        <v>319</v>
      </c>
      <c r="J15" s="990"/>
      <c r="K15" s="990"/>
      <c r="L15" s="990"/>
      <c r="M15" s="990"/>
    </row>
    <row r="16" spans="2:187" ht="12.75" customHeight="1" x14ac:dyDescent="0.3">
      <c r="B16" s="996"/>
      <c r="C16" s="997"/>
      <c r="D16" s="997"/>
      <c r="E16" s="997"/>
      <c r="F16" s="997"/>
      <c r="G16" s="997"/>
      <c r="H16" s="997"/>
      <c r="I16" s="998"/>
      <c r="J16" s="998"/>
      <c r="K16" s="998"/>
      <c r="L16" s="998"/>
      <c r="M16" s="998"/>
    </row>
    <row r="17" spans="2:15" x14ac:dyDescent="0.3">
      <c r="B17" s="46"/>
      <c r="C17" s="46"/>
      <c r="D17" s="46"/>
      <c r="E17" s="46"/>
      <c r="F17" s="46"/>
      <c r="G17" s="51"/>
    </row>
    <row r="18" spans="2:15" ht="12.75" customHeight="1" x14ac:dyDescent="0.3">
      <c r="B18" s="45" t="s">
        <v>320</v>
      </c>
      <c r="C18" s="46"/>
      <c r="D18" s="47"/>
      <c r="E18" s="46"/>
      <c r="F18" s="46"/>
      <c r="G18" s="46"/>
      <c r="H18" s="46"/>
    </row>
    <row r="19" spans="2:15" ht="12.75" customHeight="1" x14ac:dyDescent="0.3">
      <c r="B19" s="994" t="s">
        <v>321</v>
      </c>
      <c r="C19" s="994"/>
      <c r="D19" s="994"/>
      <c r="E19" s="994" t="s">
        <v>322</v>
      </c>
      <c r="F19" s="994"/>
      <c r="G19" s="994" t="s">
        <v>323</v>
      </c>
      <c r="H19" s="994"/>
      <c r="I19" s="999" t="s">
        <v>324</v>
      </c>
      <c r="J19" s="999"/>
      <c r="K19" s="995" t="s">
        <v>325</v>
      </c>
      <c r="L19" s="995"/>
    </row>
    <row r="20" spans="2:15" ht="12.75" customHeight="1" x14ac:dyDescent="0.3">
      <c r="B20" s="994"/>
      <c r="C20" s="994"/>
      <c r="D20" s="994"/>
      <c r="E20" s="994"/>
      <c r="F20" s="994"/>
      <c r="G20" s="994"/>
      <c r="H20" s="994"/>
      <c r="I20" s="53" t="s">
        <v>326</v>
      </c>
      <c r="J20" s="53" t="s">
        <v>327</v>
      </c>
      <c r="K20" s="995"/>
      <c r="L20" s="995"/>
    </row>
    <row r="21" spans="2:15" ht="12.75" customHeight="1" x14ac:dyDescent="0.3">
      <c r="B21" s="994" t="s">
        <v>328</v>
      </c>
      <c r="C21" s="994"/>
      <c r="D21" s="994"/>
      <c r="E21" s="994" t="s">
        <v>329</v>
      </c>
      <c r="F21" s="994"/>
      <c r="G21" s="994" t="s">
        <v>330</v>
      </c>
      <c r="H21" s="994"/>
      <c r="I21" s="53" t="s">
        <v>331</v>
      </c>
      <c r="J21" s="53" t="s">
        <v>332</v>
      </c>
      <c r="K21" s="995" t="s">
        <v>333</v>
      </c>
      <c r="L21" s="995"/>
    </row>
    <row r="22" spans="2:15" ht="12.75" customHeight="1" x14ac:dyDescent="0.3">
      <c r="B22" s="1000">
        <v>681012</v>
      </c>
      <c r="C22" s="1001"/>
      <c r="D22" s="1002"/>
      <c r="E22" s="1000" t="s">
        <v>334</v>
      </c>
      <c r="F22" s="1002"/>
      <c r="G22" s="1000"/>
      <c r="H22" s="1002"/>
      <c r="I22" s="53">
        <v>36</v>
      </c>
      <c r="J22" s="53">
        <v>36</v>
      </c>
      <c r="K22" s="1003">
        <v>1</v>
      </c>
      <c r="L22" s="1004"/>
    </row>
    <row r="23" spans="2:15" ht="12.75" customHeight="1" x14ac:dyDescent="0.3">
      <c r="B23" s="51"/>
      <c r="C23" s="51"/>
      <c r="D23" s="51"/>
      <c r="E23" s="45"/>
      <c r="F23" s="51"/>
      <c r="G23" s="51"/>
    </row>
    <row r="24" spans="2:15" x14ac:dyDescent="0.3">
      <c r="B24" s="37" t="s">
        <v>335</v>
      </c>
    </row>
    <row r="25" spans="2:15" ht="46.5" customHeight="1" x14ac:dyDescent="0.3">
      <c r="B25" s="994" t="s">
        <v>297</v>
      </c>
      <c r="C25" s="994" t="s">
        <v>336</v>
      </c>
      <c r="D25" s="994" t="s">
        <v>337</v>
      </c>
      <c r="E25" s="994" t="s">
        <v>338</v>
      </c>
      <c r="F25" s="994" t="s">
        <v>3</v>
      </c>
      <c r="G25" s="994" t="s">
        <v>339</v>
      </c>
      <c r="H25" s="994" t="s">
        <v>340</v>
      </c>
      <c r="I25" s="994" t="s">
        <v>341</v>
      </c>
      <c r="J25" s="994" t="s">
        <v>7</v>
      </c>
      <c r="K25" s="994" t="s">
        <v>8</v>
      </c>
      <c r="L25" s="994" t="s">
        <v>342</v>
      </c>
      <c r="M25" s="994" t="s">
        <v>343</v>
      </c>
      <c r="N25" s="1006" t="s">
        <v>344</v>
      </c>
      <c r="O25" s="1008" t="s">
        <v>345</v>
      </c>
    </row>
    <row r="26" spans="2:15" ht="27.75" customHeight="1" x14ac:dyDescent="0.3">
      <c r="B26" s="994"/>
      <c r="C26" s="994"/>
      <c r="D26" s="994"/>
      <c r="E26" s="994"/>
      <c r="F26" s="994"/>
      <c r="G26" s="994"/>
      <c r="H26" s="994"/>
      <c r="I26" s="994"/>
      <c r="J26" s="994"/>
      <c r="K26" s="994"/>
      <c r="L26" s="994"/>
      <c r="M26" s="994"/>
      <c r="N26" s="1007"/>
      <c r="O26" s="1009"/>
    </row>
    <row r="27" spans="2:15" x14ac:dyDescent="0.3">
      <c r="B27" s="52" t="s">
        <v>346</v>
      </c>
      <c r="C27" s="59" t="s">
        <v>347</v>
      </c>
      <c r="D27" s="59" t="s">
        <v>348</v>
      </c>
      <c r="E27" s="59" t="s">
        <v>349</v>
      </c>
      <c r="F27" s="59" t="s">
        <v>350</v>
      </c>
      <c r="G27" s="59" t="s">
        <v>351</v>
      </c>
      <c r="H27" s="59" t="s">
        <v>352</v>
      </c>
      <c r="I27" s="59" t="s">
        <v>353</v>
      </c>
      <c r="J27" s="59" t="s">
        <v>354</v>
      </c>
      <c r="K27" s="59" t="s">
        <v>355</v>
      </c>
      <c r="L27" s="59" t="s">
        <v>356</v>
      </c>
      <c r="M27" s="59" t="s">
        <v>357</v>
      </c>
      <c r="N27" s="59" t="s">
        <v>358</v>
      </c>
      <c r="O27" s="59" t="s">
        <v>359</v>
      </c>
    </row>
    <row r="28" spans="2:15" x14ac:dyDescent="0.3">
      <c r="B28" s="52">
        <v>1</v>
      </c>
      <c r="C28" s="52" t="s">
        <v>562</v>
      </c>
      <c r="D28" s="52"/>
      <c r="E28" s="52" t="s">
        <v>11</v>
      </c>
      <c r="F28" s="61">
        <v>281000000</v>
      </c>
      <c r="G28" s="61">
        <v>243842456</v>
      </c>
      <c r="H28" s="61">
        <v>37157544</v>
      </c>
      <c r="I28" s="61">
        <v>0</v>
      </c>
      <c r="J28" s="61">
        <v>37157544</v>
      </c>
      <c r="K28" s="61">
        <v>0</v>
      </c>
      <c r="L28" s="61">
        <v>0</v>
      </c>
      <c r="M28" s="61">
        <v>0</v>
      </c>
      <c r="N28" s="60">
        <v>0</v>
      </c>
      <c r="O28" s="61">
        <f>+J28-K28</f>
        <v>37157544</v>
      </c>
    </row>
    <row r="29" spans="2:15" x14ac:dyDescent="0.3">
      <c r="B29" s="52">
        <v>2</v>
      </c>
      <c r="C29" s="52" t="s">
        <v>563</v>
      </c>
      <c r="D29" s="52"/>
      <c r="E29" s="52" t="s">
        <v>12</v>
      </c>
      <c r="F29" s="61">
        <v>310450000</v>
      </c>
      <c r="G29" s="61">
        <v>80000000</v>
      </c>
      <c r="H29" s="61">
        <v>230450000</v>
      </c>
      <c r="I29" s="61">
        <v>0</v>
      </c>
      <c r="J29" s="61">
        <v>230450000</v>
      </c>
      <c r="K29" s="61">
        <v>0</v>
      </c>
      <c r="L29" s="61">
        <v>0</v>
      </c>
      <c r="M29" s="61">
        <v>0</v>
      </c>
      <c r="N29" s="60">
        <v>0</v>
      </c>
      <c r="O29" s="61">
        <f t="shared" ref="O29:O49" si="0">+J29-K29</f>
        <v>230450000</v>
      </c>
    </row>
    <row r="30" spans="2:15" ht="20.25" x14ac:dyDescent="0.3">
      <c r="B30" s="52">
        <v>3</v>
      </c>
      <c r="C30" s="52" t="s">
        <v>564</v>
      </c>
      <c r="D30" s="52"/>
      <c r="E30" s="52" t="s">
        <v>13</v>
      </c>
      <c r="F30" s="61">
        <v>0</v>
      </c>
      <c r="G30" s="61">
        <v>20000000</v>
      </c>
      <c r="H30" s="61">
        <v>0</v>
      </c>
      <c r="I30" s="61">
        <v>20000000</v>
      </c>
      <c r="J30" s="61">
        <v>0</v>
      </c>
      <c r="K30" s="61">
        <v>20000000</v>
      </c>
      <c r="L30" s="61">
        <v>0</v>
      </c>
      <c r="M30" s="61">
        <v>0</v>
      </c>
      <c r="N30" s="60">
        <v>0</v>
      </c>
      <c r="O30" s="61">
        <v>0</v>
      </c>
    </row>
    <row r="31" spans="2:15" x14ac:dyDescent="0.3">
      <c r="B31" s="52">
        <v>4</v>
      </c>
      <c r="C31" s="52" t="s">
        <v>565</v>
      </c>
      <c r="D31" s="52"/>
      <c r="E31" s="52" t="s">
        <v>14</v>
      </c>
      <c r="F31" s="61">
        <v>170000000</v>
      </c>
      <c r="G31" s="61">
        <v>156400000</v>
      </c>
      <c r="H31" s="61">
        <v>13600000</v>
      </c>
      <c r="I31" s="61">
        <v>0</v>
      </c>
      <c r="J31" s="61">
        <v>13600000</v>
      </c>
      <c r="K31" s="61">
        <v>0</v>
      </c>
      <c r="L31" s="61">
        <v>0</v>
      </c>
      <c r="M31" s="61">
        <v>0</v>
      </c>
      <c r="N31" s="60">
        <v>0</v>
      </c>
      <c r="O31" s="61">
        <f>+CPT!B10</f>
        <v>13650000</v>
      </c>
    </row>
    <row r="32" spans="2:15" x14ac:dyDescent="0.3">
      <c r="B32" s="52">
        <v>5</v>
      </c>
      <c r="C32" s="52" t="s">
        <v>566</v>
      </c>
      <c r="D32" s="52"/>
      <c r="E32" s="52" t="s">
        <v>15</v>
      </c>
      <c r="F32" s="61">
        <v>5700000</v>
      </c>
      <c r="G32" s="61">
        <v>0</v>
      </c>
      <c r="H32" s="61">
        <v>5700000</v>
      </c>
      <c r="I32" s="61">
        <v>0</v>
      </c>
      <c r="J32" s="61">
        <v>5700000</v>
      </c>
      <c r="K32" s="61">
        <v>0</v>
      </c>
      <c r="L32" s="61">
        <v>0</v>
      </c>
      <c r="M32" s="61">
        <v>0</v>
      </c>
      <c r="N32" s="60">
        <v>0</v>
      </c>
      <c r="O32" s="61">
        <f t="shared" si="0"/>
        <v>5700000</v>
      </c>
    </row>
    <row r="33" spans="2:15" ht="20.25" x14ac:dyDescent="0.3">
      <c r="B33" s="52">
        <v>6</v>
      </c>
      <c r="C33" s="52" t="s">
        <v>567</v>
      </c>
      <c r="D33" s="52"/>
      <c r="E33" s="52" t="s">
        <v>16</v>
      </c>
      <c r="F33" s="61">
        <v>10000000</v>
      </c>
      <c r="G33" s="61">
        <v>0</v>
      </c>
      <c r="H33" s="61">
        <v>10000000</v>
      </c>
      <c r="I33" s="61">
        <v>0</v>
      </c>
      <c r="J33" s="61">
        <v>10000000</v>
      </c>
      <c r="K33" s="61">
        <v>0</v>
      </c>
      <c r="L33" s="61">
        <v>0</v>
      </c>
      <c r="M33" s="61">
        <v>0</v>
      </c>
      <c r="N33" s="60">
        <v>0</v>
      </c>
      <c r="O33" s="61">
        <f t="shared" si="0"/>
        <v>10000000</v>
      </c>
    </row>
    <row r="34" spans="2:15" x14ac:dyDescent="0.3">
      <c r="B34" s="52">
        <v>7</v>
      </c>
      <c r="C34" s="52" t="s">
        <v>568</v>
      </c>
      <c r="D34" s="52"/>
      <c r="E34" s="52" t="s">
        <v>17</v>
      </c>
      <c r="F34" s="61">
        <v>50000000</v>
      </c>
      <c r="G34" s="61">
        <v>0</v>
      </c>
      <c r="H34" s="61">
        <v>50000000</v>
      </c>
      <c r="I34" s="61">
        <v>0</v>
      </c>
      <c r="J34" s="61">
        <v>50000000</v>
      </c>
      <c r="K34" s="61">
        <v>0</v>
      </c>
      <c r="L34" s="61">
        <v>0</v>
      </c>
      <c r="M34" s="61">
        <v>0</v>
      </c>
      <c r="N34" s="60">
        <v>0</v>
      </c>
      <c r="O34" s="61">
        <f>+'Auxiliar AF'!K16</f>
        <v>36946012.5</v>
      </c>
    </row>
    <row r="35" spans="2:15" x14ac:dyDescent="0.3">
      <c r="B35" s="52">
        <v>8</v>
      </c>
      <c r="C35" s="52" t="s">
        <v>569</v>
      </c>
      <c r="D35" s="52"/>
      <c r="E35" s="52" t="s">
        <v>18</v>
      </c>
      <c r="F35" s="61">
        <v>141150000</v>
      </c>
      <c r="G35" s="61">
        <v>0</v>
      </c>
      <c r="H35" s="61">
        <v>141150000</v>
      </c>
      <c r="I35" s="61">
        <v>0</v>
      </c>
      <c r="J35" s="61">
        <v>141150000</v>
      </c>
      <c r="K35" s="61">
        <v>0</v>
      </c>
      <c r="L35" s="61">
        <v>0</v>
      </c>
      <c r="M35" s="61">
        <v>0</v>
      </c>
      <c r="N35" s="60">
        <v>0</v>
      </c>
      <c r="O35" s="61">
        <f>+'Auxiliar AF'!K17</f>
        <v>147784050</v>
      </c>
    </row>
    <row r="36" spans="2:15" x14ac:dyDescent="0.3">
      <c r="B36" s="52">
        <v>9</v>
      </c>
      <c r="C36" s="52" t="s">
        <v>570</v>
      </c>
      <c r="D36" s="52"/>
      <c r="E36" s="52" t="s">
        <v>19</v>
      </c>
      <c r="F36" s="61">
        <v>15000000</v>
      </c>
      <c r="G36" s="61">
        <v>0</v>
      </c>
      <c r="H36" s="61">
        <v>15000000</v>
      </c>
      <c r="I36" s="61">
        <v>0</v>
      </c>
      <c r="J36" s="61">
        <v>15000000</v>
      </c>
      <c r="K36" s="61">
        <v>0</v>
      </c>
      <c r="L36" s="61">
        <v>0</v>
      </c>
      <c r="M36" s="61">
        <v>0</v>
      </c>
      <c r="N36" s="60">
        <v>0</v>
      </c>
      <c r="O36" s="61">
        <f>+'Auxiliar AF'!K18</f>
        <v>15705000</v>
      </c>
    </row>
    <row r="37" spans="2:15" x14ac:dyDescent="0.3">
      <c r="B37" s="52">
        <v>10</v>
      </c>
      <c r="C37" s="52" t="s">
        <v>571</v>
      </c>
      <c r="D37" s="52"/>
      <c r="E37" s="52" t="s">
        <v>20</v>
      </c>
      <c r="F37" s="61">
        <v>5000000</v>
      </c>
      <c r="G37" s="61">
        <v>0</v>
      </c>
      <c r="H37" s="61">
        <v>5000000</v>
      </c>
      <c r="I37" s="61">
        <v>0</v>
      </c>
      <c r="J37" s="61">
        <v>5000000</v>
      </c>
      <c r="K37" s="61">
        <v>0</v>
      </c>
      <c r="L37" s="61">
        <v>0</v>
      </c>
      <c r="M37" s="61">
        <v>0</v>
      </c>
      <c r="N37" s="60">
        <v>0</v>
      </c>
      <c r="O37" s="61">
        <f>+'Auxiliar AF'!K19</f>
        <v>5200000</v>
      </c>
    </row>
    <row r="38" spans="2:15" x14ac:dyDescent="0.3">
      <c r="B38" s="52">
        <v>11</v>
      </c>
      <c r="C38" s="52" t="s">
        <v>572</v>
      </c>
      <c r="D38" s="52"/>
      <c r="E38" s="52" t="s">
        <v>21</v>
      </c>
      <c r="F38" s="61">
        <v>5000000</v>
      </c>
      <c r="G38" s="61">
        <v>0</v>
      </c>
      <c r="H38" s="61">
        <v>5000000</v>
      </c>
      <c r="I38" s="61">
        <v>0</v>
      </c>
      <c r="J38" s="61">
        <v>5000000</v>
      </c>
      <c r="K38" s="61">
        <v>0</v>
      </c>
      <c r="L38" s="61">
        <v>0</v>
      </c>
      <c r="M38" s="61">
        <v>0</v>
      </c>
      <c r="N38" s="60">
        <v>0</v>
      </c>
      <c r="O38" s="61">
        <f>+'Auxiliar AF'!K20</f>
        <v>5200000</v>
      </c>
    </row>
    <row r="39" spans="2:15" x14ac:dyDescent="0.3">
      <c r="B39" s="52">
        <v>12</v>
      </c>
      <c r="C39" s="52" t="s">
        <v>573</v>
      </c>
      <c r="D39" s="52"/>
      <c r="E39" s="52" t="s">
        <v>22</v>
      </c>
      <c r="F39" s="61">
        <v>0</v>
      </c>
      <c r="G39" s="61">
        <v>3528750</v>
      </c>
      <c r="H39" s="61">
        <v>0</v>
      </c>
      <c r="I39" s="61">
        <v>3528750</v>
      </c>
      <c r="J39" s="61">
        <v>0</v>
      </c>
      <c r="K39" s="61">
        <v>3528750</v>
      </c>
      <c r="L39" s="61">
        <v>0</v>
      </c>
      <c r="M39" s="61">
        <v>0</v>
      </c>
      <c r="N39" s="60">
        <v>0</v>
      </c>
      <c r="O39" s="61">
        <f>-'Auxiliar AF'!H17</f>
        <v>-2955681</v>
      </c>
    </row>
    <row r="40" spans="2:15" x14ac:dyDescent="0.3">
      <c r="B40" s="52">
        <v>13</v>
      </c>
      <c r="C40" s="52" t="s">
        <v>574</v>
      </c>
      <c r="D40" s="52"/>
      <c r="E40" s="52" t="s">
        <v>23</v>
      </c>
      <c r="F40" s="61">
        <v>0</v>
      </c>
      <c r="G40" s="61">
        <v>3000000</v>
      </c>
      <c r="H40" s="61">
        <v>0</v>
      </c>
      <c r="I40" s="61">
        <v>3000000</v>
      </c>
      <c r="J40" s="61">
        <v>0</v>
      </c>
      <c r="K40" s="61">
        <v>3000000</v>
      </c>
      <c r="L40" s="61">
        <v>0</v>
      </c>
      <c r="M40" s="61">
        <v>0</v>
      </c>
      <c r="N40" s="60">
        <v>0</v>
      </c>
      <c r="O40" s="61">
        <f>-'Auxiliar AF'!H18</f>
        <v>-2243571.4285714286</v>
      </c>
    </row>
    <row r="41" spans="2:15" x14ac:dyDescent="0.3">
      <c r="B41" s="52">
        <v>14</v>
      </c>
      <c r="C41" s="52" t="s">
        <v>575</v>
      </c>
      <c r="D41" s="52"/>
      <c r="E41" s="52" t="s">
        <v>24</v>
      </c>
      <c r="F41" s="61">
        <v>0</v>
      </c>
      <c r="G41" s="61">
        <v>916667</v>
      </c>
      <c r="H41" s="61">
        <v>0</v>
      </c>
      <c r="I41" s="61">
        <v>916667</v>
      </c>
      <c r="J41" s="61">
        <v>0</v>
      </c>
      <c r="K41" s="61">
        <v>916667</v>
      </c>
      <c r="L41" s="61">
        <v>0</v>
      </c>
      <c r="M41" s="61">
        <v>0</v>
      </c>
      <c r="N41" s="60">
        <v>0</v>
      </c>
      <c r="O41" s="61">
        <f>-'Auxiliar AF'!H19</f>
        <v>-680952.38095238095</v>
      </c>
    </row>
    <row r="42" spans="2:15" ht="20.25" x14ac:dyDescent="0.3">
      <c r="B42" s="52">
        <v>15</v>
      </c>
      <c r="C42" s="52" t="s">
        <v>576</v>
      </c>
      <c r="D42" s="52"/>
      <c r="E42" s="52" t="s">
        <v>25</v>
      </c>
      <c r="F42" s="61">
        <v>0</v>
      </c>
      <c r="G42" s="61">
        <v>916667</v>
      </c>
      <c r="H42" s="61">
        <v>0</v>
      </c>
      <c r="I42" s="61">
        <v>916667</v>
      </c>
      <c r="J42" s="61">
        <v>0</v>
      </c>
      <c r="K42" s="61">
        <v>916667</v>
      </c>
      <c r="L42" s="61">
        <v>0</v>
      </c>
      <c r="M42" s="61">
        <v>0</v>
      </c>
      <c r="N42" s="60">
        <v>0</v>
      </c>
      <c r="O42" s="61">
        <f>-'Auxiliar AF'!H20</f>
        <v>-794444.44444444438</v>
      </c>
    </row>
    <row r="43" spans="2:15" ht="20.25" x14ac:dyDescent="0.3">
      <c r="B43" s="52">
        <v>16</v>
      </c>
      <c r="C43" s="52" t="s">
        <v>577</v>
      </c>
      <c r="D43" s="52"/>
      <c r="E43" s="52" t="s">
        <v>26</v>
      </c>
      <c r="F43" s="61">
        <v>6000000</v>
      </c>
      <c r="G43" s="61">
        <v>0</v>
      </c>
      <c r="H43" s="61">
        <v>6000000</v>
      </c>
      <c r="I43" s="61">
        <v>0</v>
      </c>
      <c r="J43" s="61">
        <v>6000000</v>
      </c>
      <c r="K43" s="61">
        <v>0</v>
      </c>
      <c r="L43" s="61">
        <v>0</v>
      </c>
      <c r="M43" s="61">
        <v>0</v>
      </c>
      <c r="N43" s="60">
        <v>0</v>
      </c>
      <c r="O43" s="61">
        <v>0</v>
      </c>
    </row>
    <row r="44" spans="2:15" ht="20.25" x14ac:dyDescent="0.3">
      <c r="B44" s="52">
        <v>17</v>
      </c>
      <c r="C44" s="52" t="s">
        <v>578</v>
      </c>
      <c r="D44" s="52"/>
      <c r="E44" s="52" t="s">
        <v>27</v>
      </c>
      <c r="F44" s="61">
        <v>0</v>
      </c>
      <c r="G44" s="61">
        <v>1100000</v>
      </c>
      <c r="H44" s="61">
        <v>0</v>
      </c>
      <c r="I44" s="61">
        <v>1100000</v>
      </c>
      <c r="J44" s="61">
        <v>0</v>
      </c>
      <c r="K44" s="61">
        <v>1100000</v>
      </c>
      <c r="L44" s="61">
        <v>0</v>
      </c>
      <c r="M44" s="61">
        <v>0</v>
      </c>
      <c r="N44" s="60">
        <v>0</v>
      </c>
      <c r="O44" s="61">
        <v>0</v>
      </c>
    </row>
    <row r="45" spans="2:15" ht="20.25" x14ac:dyDescent="0.3">
      <c r="B45" s="52">
        <v>18</v>
      </c>
      <c r="C45" s="52" t="s">
        <v>579</v>
      </c>
      <c r="D45" s="52"/>
      <c r="E45" s="52" t="s">
        <v>271</v>
      </c>
      <c r="F45" s="61">
        <v>5413500</v>
      </c>
      <c r="G45" s="61">
        <v>0</v>
      </c>
      <c r="H45" s="61">
        <v>5413500</v>
      </c>
      <c r="I45" s="61">
        <v>0</v>
      </c>
      <c r="J45" s="61">
        <v>5413500</v>
      </c>
      <c r="K45" s="61">
        <v>0</v>
      </c>
      <c r="L45" s="61">
        <v>0</v>
      </c>
      <c r="M45" s="61">
        <v>0</v>
      </c>
      <c r="N45" s="60">
        <v>0</v>
      </c>
      <c r="O45" s="61">
        <v>0</v>
      </c>
    </row>
    <row r="46" spans="2:15" x14ac:dyDescent="0.3">
      <c r="B46" s="52">
        <v>19</v>
      </c>
      <c r="C46" s="52" t="s">
        <v>580</v>
      </c>
      <c r="D46" s="52"/>
      <c r="E46" s="52" t="s">
        <v>28</v>
      </c>
      <c r="F46" s="61">
        <v>12000000</v>
      </c>
      <c r="G46" s="61">
        <v>1000000</v>
      </c>
      <c r="H46" s="61">
        <v>11000000</v>
      </c>
      <c r="I46" s="61">
        <v>0</v>
      </c>
      <c r="J46" s="61">
        <v>11000000</v>
      </c>
      <c r="K46" s="61">
        <v>0</v>
      </c>
      <c r="L46" s="61">
        <v>0</v>
      </c>
      <c r="M46" s="61">
        <v>0</v>
      </c>
      <c r="N46" s="60">
        <v>0</v>
      </c>
      <c r="O46" s="61">
        <f>+CPT!B9</f>
        <v>10340000</v>
      </c>
    </row>
    <row r="47" spans="2:15" x14ac:dyDescent="0.3">
      <c r="B47" s="52">
        <v>20</v>
      </c>
      <c r="C47" s="52" t="s">
        <v>581</v>
      </c>
      <c r="D47" s="52"/>
      <c r="E47" s="52" t="s">
        <v>29</v>
      </c>
      <c r="F47" s="61">
        <v>3678936</v>
      </c>
      <c r="G47" s="61">
        <v>173490908</v>
      </c>
      <c r="H47" s="61">
        <v>0</v>
      </c>
      <c r="I47" s="61">
        <v>169811972</v>
      </c>
      <c r="J47" s="61">
        <v>0</v>
      </c>
      <c r="K47" s="61">
        <v>169811972</v>
      </c>
      <c r="L47" s="61">
        <v>0</v>
      </c>
      <c r="M47" s="61">
        <v>0</v>
      </c>
      <c r="N47" s="60">
        <v>0</v>
      </c>
      <c r="O47" s="61">
        <f t="shared" si="0"/>
        <v>-169811972</v>
      </c>
    </row>
    <row r="48" spans="2:15" x14ac:dyDescent="0.3">
      <c r="B48" s="52">
        <v>21</v>
      </c>
      <c r="C48" s="52" t="s">
        <v>582</v>
      </c>
      <c r="D48" s="52"/>
      <c r="E48" s="52" t="s">
        <v>30</v>
      </c>
      <c r="F48" s="61">
        <v>0</v>
      </c>
      <c r="G48" s="61">
        <v>35700000</v>
      </c>
      <c r="H48" s="61">
        <v>0</v>
      </c>
      <c r="I48" s="61">
        <v>35700000</v>
      </c>
      <c r="J48" s="61">
        <v>0</v>
      </c>
      <c r="K48" s="61">
        <v>35700000</v>
      </c>
      <c r="L48" s="61">
        <v>0</v>
      </c>
      <c r="M48" s="61">
        <v>0</v>
      </c>
      <c r="N48" s="60">
        <v>0</v>
      </c>
      <c r="O48" s="61">
        <f t="shared" si="0"/>
        <v>-35700000</v>
      </c>
    </row>
    <row r="49" spans="2:15" x14ac:dyDescent="0.3">
      <c r="B49" s="52">
        <v>22</v>
      </c>
      <c r="C49" s="52" t="s">
        <v>583</v>
      </c>
      <c r="D49" s="52"/>
      <c r="E49" s="52" t="s">
        <v>31</v>
      </c>
      <c r="F49" s="61">
        <v>0</v>
      </c>
      <c r="G49" s="61">
        <v>10450000</v>
      </c>
      <c r="H49" s="61">
        <v>0</v>
      </c>
      <c r="I49" s="61">
        <v>10450000</v>
      </c>
      <c r="J49" s="61">
        <v>0</v>
      </c>
      <c r="K49" s="61">
        <v>10450000</v>
      </c>
      <c r="L49" s="61">
        <v>0</v>
      </c>
      <c r="M49" s="61">
        <v>0</v>
      </c>
      <c r="N49" s="60">
        <v>0</v>
      </c>
      <c r="O49" s="61">
        <f t="shared" si="0"/>
        <v>-10450000</v>
      </c>
    </row>
    <row r="50" spans="2:15" x14ac:dyDescent="0.3">
      <c r="B50" s="52">
        <v>23</v>
      </c>
      <c r="C50" s="52" t="s">
        <v>584</v>
      </c>
      <c r="D50" s="52"/>
      <c r="E50" s="52" t="s">
        <v>269</v>
      </c>
      <c r="F50" s="61">
        <v>0</v>
      </c>
      <c r="G50" s="61">
        <v>23427614</v>
      </c>
      <c r="H50" s="61">
        <v>0</v>
      </c>
      <c r="I50" s="61">
        <v>23427614</v>
      </c>
      <c r="J50" s="61">
        <v>0</v>
      </c>
      <c r="K50" s="61">
        <v>23427614</v>
      </c>
      <c r="L50" s="61">
        <v>0</v>
      </c>
      <c r="M50" s="61">
        <v>0</v>
      </c>
      <c r="N50" s="60">
        <v>0</v>
      </c>
      <c r="O50" s="61">
        <v>0</v>
      </c>
    </row>
    <row r="51" spans="2:15" x14ac:dyDescent="0.3">
      <c r="B51" s="52">
        <v>24</v>
      </c>
      <c r="C51" s="52" t="s">
        <v>585</v>
      </c>
      <c r="D51" s="52"/>
      <c r="E51" s="52" t="s">
        <v>270</v>
      </c>
      <c r="F51" s="61">
        <v>0</v>
      </c>
      <c r="G51" s="61">
        <v>2302426</v>
      </c>
      <c r="H51" s="61">
        <v>0</v>
      </c>
      <c r="I51" s="61">
        <v>2302426</v>
      </c>
      <c r="J51" s="61">
        <v>0</v>
      </c>
      <c r="K51" s="61">
        <v>2302426</v>
      </c>
      <c r="L51" s="61">
        <v>0</v>
      </c>
      <c r="M51" s="61">
        <v>0</v>
      </c>
      <c r="N51" s="60">
        <v>0</v>
      </c>
      <c r="O51" s="61">
        <v>0</v>
      </c>
    </row>
    <row r="52" spans="2:15" x14ac:dyDescent="0.3">
      <c r="B52" s="52">
        <v>25</v>
      </c>
      <c r="C52" s="52" t="s">
        <v>586</v>
      </c>
      <c r="D52" s="52"/>
      <c r="E52" s="52" t="s">
        <v>32</v>
      </c>
      <c r="F52" s="61">
        <v>0</v>
      </c>
      <c r="G52" s="61">
        <v>200000000</v>
      </c>
      <c r="H52" s="61">
        <v>0</v>
      </c>
      <c r="I52" s="61">
        <v>200000000</v>
      </c>
      <c r="J52" s="61">
        <v>0</v>
      </c>
      <c r="K52" s="61">
        <v>200000000</v>
      </c>
      <c r="L52" s="61">
        <v>0</v>
      </c>
      <c r="M52" s="61">
        <v>0</v>
      </c>
      <c r="N52" s="60">
        <v>0</v>
      </c>
      <c r="O52" s="61">
        <v>0</v>
      </c>
    </row>
    <row r="53" spans="2:15" x14ac:dyDescent="0.3">
      <c r="B53" s="52">
        <v>26</v>
      </c>
      <c r="C53" s="52" t="s">
        <v>587</v>
      </c>
      <c r="D53" s="52"/>
      <c r="E53" s="52" t="s">
        <v>33</v>
      </c>
      <c r="F53" s="61">
        <v>3972375</v>
      </c>
      <c r="G53" s="61">
        <v>14712500</v>
      </c>
      <c r="H53" s="61">
        <v>0</v>
      </c>
      <c r="I53" s="61">
        <v>10740125</v>
      </c>
      <c r="J53" s="61">
        <v>0</v>
      </c>
      <c r="K53" s="61">
        <v>10740125</v>
      </c>
      <c r="L53" s="61">
        <v>0</v>
      </c>
      <c r="M53" s="61">
        <v>0</v>
      </c>
      <c r="N53" s="60">
        <v>0</v>
      </c>
      <c r="O53" s="61">
        <v>0</v>
      </c>
    </row>
    <row r="54" spans="2:15" x14ac:dyDescent="0.3">
      <c r="B54" s="52">
        <v>27</v>
      </c>
      <c r="C54" s="52" t="s">
        <v>588</v>
      </c>
      <c r="D54" s="52"/>
      <c r="E54" s="52" t="s">
        <v>34</v>
      </c>
      <c r="F54" s="61">
        <v>1500000</v>
      </c>
      <c r="G54" s="61">
        <v>0</v>
      </c>
      <c r="H54" s="61">
        <v>1500000</v>
      </c>
      <c r="I54" s="61">
        <v>0</v>
      </c>
      <c r="J54" s="61">
        <v>1500000</v>
      </c>
      <c r="K54" s="61">
        <v>0</v>
      </c>
      <c r="L54" s="61">
        <v>0</v>
      </c>
      <c r="M54" s="61">
        <v>0</v>
      </c>
      <c r="N54" s="60">
        <v>0</v>
      </c>
      <c r="O54" s="61">
        <v>0</v>
      </c>
    </row>
    <row r="55" spans="2:15" x14ac:dyDescent="0.3">
      <c r="B55" s="52">
        <v>28</v>
      </c>
      <c r="C55" s="52" t="s">
        <v>589</v>
      </c>
      <c r="D55" s="52"/>
      <c r="E55" s="52" t="s">
        <v>35</v>
      </c>
      <c r="F55" s="61">
        <v>156400000</v>
      </c>
      <c r="G55" s="61">
        <v>0</v>
      </c>
      <c r="H55" s="61">
        <v>156400000</v>
      </c>
      <c r="I55" s="61">
        <v>0</v>
      </c>
      <c r="J55" s="61">
        <v>0</v>
      </c>
      <c r="K55" s="61">
        <v>0</v>
      </c>
      <c r="L55" s="61">
        <v>156400000</v>
      </c>
      <c r="M55" s="61">
        <v>0</v>
      </c>
      <c r="N55" s="60">
        <v>1661</v>
      </c>
      <c r="O55" s="61">
        <v>0</v>
      </c>
    </row>
    <row r="56" spans="2:15" x14ac:dyDescent="0.3">
      <c r="B56" s="52">
        <v>29</v>
      </c>
      <c r="C56" s="52" t="s">
        <v>590</v>
      </c>
      <c r="D56" s="52"/>
      <c r="E56" s="52" t="s">
        <v>36</v>
      </c>
      <c r="F56" s="61">
        <v>30000000</v>
      </c>
      <c r="G56" s="61">
        <v>0</v>
      </c>
      <c r="H56" s="61">
        <v>30000000</v>
      </c>
      <c r="I56" s="61">
        <v>0</v>
      </c>
      <c r="J56" s="61">
        <v>0</v>
      </c>
      <c r="K56" s="61">
        <v>0</v>
      </c>
      <c r="L56" s="61">
        <v>30000000</v>
      </c>
      <c r="M56" s="61">
        <v>0</v>
      </c>
      <c r="N56" s="60">
        <v>1671</v>
      </c>
      <c r="O56" s="61">
        <v>0</v>
      </c>
    </row>
    <row r="57" spans="2:15" x14ac:dyDescent="0.3">
      <c r="B57" s="52">
        <v>30</v>
      </c>
      <c r="C57" s="52" t="s">
        <v>591</v>
      </c>
      <c r="D57" s="52"/>
      <c r="E57" s="52" t="s">
        <v>37</v>
      </c>
      <c r="F57" s="61">
        <v>19770</v>
      </c>
      <c r="G57" s="61">
        <v>0</v>
      </c>
      <c r="H57" s="61">
        <v>19770</v>
      </c>
      <c r="I57" s="61">
        <v>0</v>
      </c>
      <c r="J57" s="61">
        <v>0</v>
      </c>
      <c r="K57" s="61">
        <v>0</v>
      </c>
      <c r="L57" s="61">
        <v>19770</v>
      </c>
      <c r="M57" s="61">
        <v>0</v>
      </c>
      <c r="N57" s="60">
        <v>1671</v>
      </c>
      <c r="O57" s="61">
        <v>0</v>
      </c>
    </row>
    <row r="58" spans="2:15" x14ac:dyDescent="0.3">
      <c r="B58" s="52">
        <v>31</v>
      </c>
      <c r="C58" s="52" t="s">
        <v>592</v>
      </c>
      <c r="D58" s="52"/>
      <c r="E58" s="52" t="s">
        <v>38</v>
      </c>
      <c r="F58" s="61">
        <v>20000000</v>
      </c>
      <c r="G58" s="61">
        <v>0</v>
      </c>
      <c r="H58" s="61">
        <v>20000000</v>
      </c>
      <c r="I58" s="61">
        <v>0</v>
      </c>
      <c r="J58" s="61">
        <v>0</v>
      </c>
      <c r="K58" s="61">
        <v>0</v>
      </c>
      <c r="L58" s="61">
        <v>20000000</v>
      </c>
      <c r="M58" s="61">
        <v>0</v>
      </c>
      <c r="N58" s="60">
        <v>1671</v>
      </c>
      <c r="O58" s="61">
        <v>0</v>
      </c>
    </row>
    <row r="59" spans="2:15" x14ac:dyDescent="0.3">
      <c r="B59" s="52">
        <v>32</v>
      </c>
      <c r="C59" s="52" t="s">
        <v>593</v>
      </c>
      <c r="D59" s="52"/>
      <c r="E59" s="52" t="s">
        <v>39</v>
      </c>
      <c r="F59" s="61">
        <v>8362084</v>
      </c>
      <c r="G59" s="61">
        <v>0</v>
      </c>
      <c r="H59" s="61">
        <v>8362084</v>
      </c>
      <c r="I59" s="61">
        <v>0</v>
      </c>
      <c r="J59" s="61">
        <v>0</v>
      </c>
      <c r="K59" s="61">
        <v>0</v>
      </c>
      <c r="L59" s="61">
        <v>8362084</v>
      </c>
      <c r="M59" s="61">
        <v>0</v>
      </c>
      <c r="N59" s="60">
        <v>1663</v>
      </c>
      <c r="O59" s="61">
        <v>0</v>
      </c>
    </row>
    <row r="60" spans="2:15" x14ac:dyDescent="0.3">
      <c r="B60" s="52">
        <v>33</v>
      </c>
      <c r="C60" s="52" t="s">
        <v>594</v>
      </c>
      <c r="D60" s="52"/>
      <c r="E60" s="52" t="s">
        <v>40</v>
      </c>
      <c r="F60" s="61">
        <v>1100000</v>
      </c>
      <c r="G60" s="61">
        <v>0</v>
      </c>
      <c r="H60" s="61">
        <v>1100000</v>
      </c>
      <c r="I60" s="61">
        <v>0</v>
      </c>
      <c r="J60" s="61">
        <v>0</v>
      </c>
      <c r="K60" s="61">
        <v>0</v>
      </c>
      <c r="L60" s="61">
        <v>1100000</v>
      </c>
      <c r="M60" s="61">
        <v>0</v>
      </c>
      <c r="N60" s="60">
        <v>1671</v>
      </c>
      <c r="O60" s="61">
        <v>0</v>
      </c>
    </row>
    <row r="61" spans="2:15" ht="20.25" x14ac:dyDescent="0.3">
      <c r="B61" s="52">
        <v>34</v>
      </c>
      <c r="C61" s="52" t="s">
        <v>595</v>
      </c>
      <c r="D61" s="52"/>
      <c r="E61" s="52" t="s">
        <v>41</v>
      </c>
      <c r="F61" s="61">
        <v>7939688</v>
      </c>
      <c r="G61" s="61">
        <v>0</v>
      </c>
      <c r="H61" s="61">
        <v>7939688</v>
      </c>
      <c r="I61" s="61">
        <v>0</v>
      </c>
      <c r="J61" s="61">
        <v>0</v>
      </c>
      <c r="K61" s="61">
        <v>0</v>
      </c>
      <c r="L61" s="61">
        <v>7939688</v>
      </c>
      <c r="M61" s="61">
        <v>0</v>
      </c>
      <c r="N61" s="60">
        <v>1671</v>
      </c>
      <c r="O61" s="61">
        <v>0</v>
      </c>
    </row>
    <row r="62" spans="2:15" x14ac:dyDescent="0.3">
      <c r="B62" s="52">
        <v>35</v>
      </c>
      <c r="C62" s="52" t="s">
        <v>596</v>
      </c>
      <c r="D62" s="52"/>
      <c r="E62" s="52" t="s">
        <v>42</v>
      </c>
      <c r="F62" s="61">
        <v>6757470</v>
      </c>
      <c r="G62" s="61">
        <v>0</v>
      </c>
      <c r="H62" s="61">
        <v>6757470</v>
      </c>
      <c r="I62" s="61">
        <v>0</v>
      </c>
      <c r="J62" s="61">
        <v>0</v>
      </c>
      <c r="K62" s="61">
        <v>0</v>
      </c>
      <c r="L62" s="61">
        <v>6757470</v>
      </c>
      <c r="M62" s="61">
        <v>0</v>
      </c>
      <c r="N62" s="60">
        <v>1671</v>
      </c>
      <c r="O62" s="61">
        <v>0</v>
      </c>
    </row>
    <row r="63" spans="2:15" x14ac:dyDescent="0.3">
      <c r="B63" s="52">
        <v>36</v>
      </c>
      <c r="C63" s="52" t="s">
        <v>265</v>
      </c>
      <c r="D63" s="52"/>
      <c r="E63" s="52" t="s">
        <v>266</v>
      </c>
      <c r="F63" s="61">
        <v>23427614</v>
      </c>
      <c r="G63" s="61">
        <v>0</v>
      </c>
      <c r="H63" s="61">
        <v>23427614</v>
      </c>
      <c r="I63" s="61">
        <v>0</v>
      </c>
      <c r="J63" s="61">
        <v>0</v>
      </c>
      <c r="K63" s="61">
        <v>0</v>
      </c>
      <c r="L63" s="61">
        <v>23427614</v>
      </c>
      <c r="M63" s="61">
        <v>0</v>
      </c>
      <c r="N63" s="60">
        <v>1670</v>
      </c>
      <c r="O63" s="61">
        <v>0</v>
      </c>
    </row>
    <row r="64" spans="2:15" x14ac:dyDescent="0.3">
      <c r="B64" s="52">
        <v>37</v>
      </c>
      <c r="C64" s="52" t="s">
        <v>267</v>
      </c>
      <c r="D64" s="52"/>
      <c r="E64" s="52" t="s">
        <v>268</v>
      </c>
      <c r="F64" s="61">
        <v>0</v>
      </c>
      <c r="G64" s="61">
        <v>7083449</v>
      </c>
      <c r="H64" s="61">
        <v>0</v>
      </c>
      <c r="I64" s="61">
        <v>7083449</v>
      </c>
      <c r="J64" s="61">
        <v>0</v>
      </c>
      <c r="K64" s="61">
        <v>0</v>
      </c>
      <c r="L64" s="61">
        <v>0</v>
      </c>
      <c r="M64" s="61">
        <v>7083449</v>
      </c>
      <c r="N64" s="60">
        <v>1670</v>
      </c>
      <c r="O64" s="61">
        <v>0</v>
      </c>
    </row>
    <row r="65" spans="2:15" x14ac:dyDescent="0.3">
      <c r="B65" s="52">
        <v>38</v>
      </c>
      <c r="C65" s="52" t="s">
        <v>597</v>
      </c>
      <c r="D65" s="52"/>
      <c r="E65" s="52" t="s">
        <v>43</v>
      </c>
      <c r="F65" s="61">
        <v>0</v>
      </c>
      <c r="G65" s="61">
        <v>300000000</v>
      </c>
      <c r="H65" s="61">
        <v>0</v>
      </c>
      <c r="I65" s="61">
        <v>300000000</v>
      </c>
      <c r="J65" s="61">
        <v>0</v>
      </c>
      <c r="K65" s="61">
        <v>0</v>
      </c>
      <c r="L65" s="61">
        <v>0</v>
      </c>
      <c r="M65" s="61">
        <v>300000000</v>
      </c>
      <c r="N65" s="60">
        <v>1657</v>
      </c>
      <c r="O65" s="61">
        <v>0</v>
      </c>
    </row>
    <row r="66" spans="2:15" x14ac:dyDescent="0.3">
      <c r="B66" s="52">
        <v>39</v>
      </c>
      <c r="C66" s="52" t="s">
        <v>598</v>
      </c>
      <c r="D66" s="52"/>
      <c r="E66" s="52" t="s">
        <v>44</v>
      </c>
      <c r="F66" s="61">
        <v>0</v>
      </c>
      <c r="G66" s="61">
        <v>2000000</v>
      </c>
      <c r="H66" s="61">
        <v>0</v>
      </c>
      <c r="I66" s="61">
        <v>2000000</v>
      </c>
      <c r="J66" s="61">
        <v>0</v>
      </c>
      <c r="K66" s="61">
        <v>0</v>
      </c>
      <c r="L66" s="61">
        <v>0</v>
      </c>
      <c r="M66" s="61">
        <v>2000000</v>
      </c>
      <c r="N66" s="60">
        <v>1660</v>
      </c>
      <c r="O66" s="61">
        <v>0</v>
      </c>
    </row>
    <row r="67" spans="2:15" x14ac:dyDescent="0.3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3">
        <f>SUM(O28:O66)</f>
        <v>295495985.24603182</v>
      </c>
    </row>
    <row r="68" spans="2:15" ht="11.25" customHeight="1" x14ac:dyDescent="0.3">
      <c r="B68" s="999" t="s">
        <v>360</v>
      </c>
      <c r="C68" s="999"/>
      <c r="D68" s="999"/>
      <c r="E68" s="999"/>
      <c r="F68" s="999"/>
      <c r="G68" s="999"/>
      <c r="H68" s="999"/>
      <c r="I68" s="999"/>
      <c r="J68" s="999"/>
      <c r="K68" s="999"/>
      <c r="L68" s="994" t="s">
        <v>361</v>
      </c>
      <c r="M68" s="994" t="s">
        <v>362</v>
      </c>
      <c r="O68" s="64">
        <f>+CPT!C35</f>
        <v>295495985.24603176</v>
      </c>
    </row>
    <row r="69" spans="2:15" ht="11.25" customHeight="1" x14ac:dyDescent="0.3">
      <c r="B69" s="994" t="s">
        <v>363</v>
      </c>
      <c r="C69" s="994"/>
      <c r="D69" s="994" t="s">
        <v>364</v>
      </c>
      <c r="E69" s="994" t="s">
        <v>365</v>
      </c>
      <c r="F69" s="994" t="s">
        <v>366</v>
      </c>
      <c r="G69" s="994" t="s">
        <v>367</v>
      </c>
      <c r="H69" s="994" t="s">
        <v>368</v>
      </c>
      <c r="I69" s="994" t="s">
        <v>369</v>
      </c>
      <c r="J69" s="994" t="s">
        <v>370</v>
      </c>
      <c r="K69" s="994" t="s">
        <v>371</v>
      </c>
      <c r="L69" s="994"/>
      <c r="M69" s="994"/>
      <c r="O69" s="64">
        <f>+O67-O68</f>
        <v>0</v>
      </c>
    </row>
    <row r="70" spans="2:15" ht="11.25" customHeight="1" x14ac:dyDescent="0.3">
      <c r="B70" s="994"/>
      <c r="C70" s="994"/>
      <c r="D70" s="994"/>
      <c r="E70" s="994"/>
      <c r="F70" s="994"/>
      <c r="G70" s="994"/>
      <c r="H70" s="994"/>
      <c r="I70" s="994"/>
      <c r="J70" s="994"/>
      <c r="K70" s="994" t="s">
        <v>372</v>
      </c>
      <c r="L70" s="994"/>
      <c r="M70" s="994"/>
    </row>
    <row r="71" spans="2:15" ht="11.25" customHeight="1" x14ac:dyDescent="0.3">
      <c r="B71" s="1000" t="s">
        <v>373</v>
      </c>
      <c r="C71" s="1002"/>
      <c r="D71" s="52" t="s">
        <v>374</v>
      </c>
      <c r="E71" s="52" t="s">
        <v>375</v>
      </c>
      <c r="F71" s="52" t="s">
        <v>376</v>
      </c>
      <c r="G71" s="52" t="s">
        <v>377</v>
      </c>
      <c r="H71" s="52" t="s">
        <v>378</v>
      </c>
      <c r="I71" s="52" t="s">
        <v>379</v>
      </c>
      <c r="J71" s="52" t="s">
        <v>380</v>
      </c>
      <c r="K71" s="52" t="s">
        <v>381</v>
      </c>
      <c r="L71" s="52" t="s">
        <v>382</v>
      </c>
      <c r="M71" s="52" t="s">
        <v>383</v>
      </c>
    </row>
    <row r="72" spans="2:15" ht="11.25" customHeight="1" x14ac:dyDescent="0.3">
      <c r="B72" s="1005">
        <f>SUM(F28:F66)</f>
        <v>1279871437</v>
      </c>
      <c r="C72" s="1002"/>
      <c r="D72" s="65">
        <f t="shared" ref="D72:J72" si="1">SUM(G28:G66)</f>
        <v>1279871437</v>
      </c>
      <c r="E72" s="65">
        <f t="shared" si="1"/>
        <v>790977670</v>
      </c>
      <c r="F72" s="65">
        <f t="shared" si="1"/>
        <v>790977670</v>
      </c>
      <c r="G72" s="65">
        <f t="shared" si="1"/>
        <v>536971044</v>
      </c>
      <c r="H72" s="65">
        <f t="shared" si="1"/>
        <v>481894221</v>
      </c>
      <c r="I72" s="65">
        <f t="shared" si="1"/>
        <v>254006626</v>
      </c>
      <c r="J72" s="65">
        <f t="shared" si="1"/>
        <v>309083449</v>
      </c>
      <c r="K72" s="61">
        <f>+J72-I72</f>
        <v>55076823</v>
      </c>
      <c r="L72" s="65">
        <f>SUM(O28:O66)</f>
        <v>295495985.24603182</v>
      </c>
      <c r="M72" s="52">
        <v>39</v>
      </c>
    </row>
    <row r="73" spans="2:15" ht="11.25" customHeight="1" x14ac:dyDescent="0.3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</row>
    <row r="74" spans="2:15" ht="11.25" customHeight="1" x14ac:dyDescent="0.3">
      <c r="B74" s="1010" t="s">
        <v>384</v>
      </c>
      <c r="C74" s="1010"/>
      <c r="D74" s="1010"/>
      <c r="E74" s="1010"/>
      <c r="F74" s="1010"/>
      <c r="G74" s="1010"/>
      <c r="H74" s="1010"/>
      <c r="I74" s="1010"/>
      <c r="J74" s="1010"/>
      <c r="K74" s="1010"/>
      <c r="L74" s="1010"/>
      <c r="M74" s="1010"/>
    </row>
    <row r="75" spans="2:15" x14ac:dyDescent="0.3">
      <c r="B75" s="1010"/>
      <c r="C75" s="1010"/>
      <c r="D75" s="1010"/>
      <c r="E75" s="1010"/>
      <c r="F75" s="1010"/>
      <c r="G75" s="1010"/>
      <c r="H75" s="1010"/>
      <c r="I75" s="1010"/>
      <c r="J75" s="1010"/>
      <c r="K75" s="1010"/>
      <c r="L75" s="1010"/>
      <c r="M75" s="1010"/>
    </row>
    <row r="76" spans="2:15" ht="18.75" customHeight="1" x14ac:dyDescent="0.3"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2:15" ht="13.5" customHeight="1" x14ac:dyDescent="0.3">
      <c r="B77" s="994" t="s">
        <v>385</v>
      </c>
      <c r="C77" s="994"/>
      <c r="D77" s="994"/>
    </row>
    <row r="78" spans="2:15" x14ac:dyDescent="0.3">
      <c r="B78" s="1011"/>
      <c r="C78" s="1011"/>
      <c r="D78" s="1011"/>
    </row>
    <row r="82" spans="2:3" ht="11.25" hidden="1" customHeight="1" x14ac:dyDescent="0.3">
      <c r="B82" s="66"/>
      <c r="C82" s="37" t="s">
        <v>386</v>
      </c>
    </row>
    <row r="83" spans="2:3" ht="11.25" hidden="1" customHeight="1" x14ac:dyDescent="0.3">
      <c r="B83" s="46"/>
      <c r="C83" s="37" t="s">
        <v>387</v>
      </c>
    </row>
    <row r="85" spans="2:3" ht="11.25" hidden="1" customHeight="1" x14ac:dyDescent="0.3">
      <c r="C85" s="37" t="s">
        <v>388</v>
      </c>
    </row>
    <row r="86" spans="2:3" ht="11.25" hidden="1" customHeight="1" x14ac:dyDescent="0.3">
      <c r="C86" s="37" t="s">
        <v>389</v>
      </c>
    </row>
    <row r="87" spans="2:3" ht="11.25" hidden="1" customHeight="1" x14ac:dyDescent="0.3">
      <c r="C87" s="37" t="s">
        <v>390</v>
      </c>
    </row>
    <row r="88" spans="2:3" ht="11.25" hidden="1" customHeight="1" x14ac:dyDescent="0.3">
      <c r="C88" s="37" t="s">
        <v>391</v>
      </c>
    </row>
    <row r="89" spans="2:3" ht="11.25" hidden="1" customHeight="1" x14ac:dyDescent="0.3">
      <c r="C89" s="37" t="s">
        <v>392</v>
      </c>
    </row>
    <row r="90" spans="2:3" ht="11.25" hidden="1" customHeight="1" x14ac:dyDescent="0.3">
      <c r="C90" s="37" t="s">
        <v>393</v>
      </c>
    </row>
    <row r="91" spans="2:3" ht="11.25" hidden="1" customHeight="1" x14ac:dyDescent="0.3">
      <c r="C91" s="37" t="s">
        <v>394</v>
      </c>
    </row>
    <row r="92" spans="2:3" ht="11.25" hidden="1" customHeight="1" x14ac:dyDescent="0.3">
      <c r="C92" s="37" t="s">
        <v>395</v>
      </c>
    </row>
    <row r="93" spans="2:3" ht="11.25" hidden="1" customHeight="1" x14ac:dyDescent="0.3">
      <c r="C93" s="37" t="s">
        <v>396</v>
      </c>
    </row>
    <row r="94" spans="2:3" ht="11.25" hidden="1" customHeight="1" x14ac:dyDescent="0.3">
      <c r="C94" s="37" t="s">
        <v>397</v>
      </c>
    </row>
    <row r="95" spans="2:3" ht="11.25" hidden="1" customHeight="1" x14ac:dyDescent="0.3">
      <c r="C95" s="37" t="s">
        <v>398</v>
      </c>
    </row>
    <row r="96" spans="2:3" ht="11.25" hidden="1" customHeight="1" x14ac:dyDescent="0.3">
      <c r="C96" s="37" t="s">
        <v>399</v>
      </c>
    </row>
    <row r="97" spans="3:4" ht="11.25" hidden="1" customHeight="1" x14ac:dyDescent="0.3">
      <c r="C97" s="37" t="s">
        <v>400</v>
      </c>
    </row>
    <row r="98" spans="3:4" ht="11.25" hidden="1" customHeight="1" x14ac:dyDescent="0.3">
      <c r="C98" s="37" t="s">
        <v>401</v>
      </c>
    </row>
    <row r="99" spans="3:4" ht="11.25" hidden="1" customHeight="1" x14ac:dyDescent="0.3">
      <c r="C99" s="37" t="s">
        <v>402</v>
      </c>
    </row>
    <row r="100" spans="3:4" ht="11.25" hidden="1" customHeight="1" x14ac:dyDescent="0.3">
      <c r="C100" s="37" t="s">
        <v>403</v>
      </c>
    </row>
    <row r="101" spans="3:4" ht="11.25" hidden="1" customHeight="1" x14ac:dyDescent="0.3">
      <c r="C101" s="37" t="s">
        <v>404</v>
      </c>
    </row>
    <row r="107" spans="3:4" ht="11.25" hidden="1" customHeight="1" x14ac:dyDescent="0.3">
      <c r="C107" s="67">
        <v>628</v>
      </c>
      <c r="D107" s="37" t="s">
        <v>405</v>
      </c>
    </row>
    <row r="108" spans="3:4" ht="11.25" hidden="1" customHeight="1" x14ac:dyDescent="0.3">
      <c r="C108" s="67">
        <v>629</v>
      </c>
      <c r="D108" s="37" t="s">
        <v>406</v>
      </c>
    </row>
    <row r="109" spans="3:4" ht="11.25" hidden="1" customHeight="1" x14ac:dyDescent="0.3">
      <c r="C109" s="67">
        <v>630</v>
      </c>
      <c r="D109" s="37" t="s">
        <v>407</v>
      </c>
    </row>
    <row r="110" spans="3:4" ht="11.25" hidden="1" customHeight="1" x14ac:dyDescent="0.3">
      <c r="C110" s="67">
        <v>631</v>
      </c>
      <c r="D110" s="37" t="s">
        <v>408</v>
      </c>
    </row>
    <row r="111" spans="3:4" ht="11.25" hidden="1" customHeight="1" x14ac:dyDescent="0.3">
      <c r="C111" s="67">
        <v>632</v>
      </c>
      <c r="D111" s="37" t="s">
        <v>409</v>
      </c>
    </row>
    <row r="112" spans="3:4" ht="11.25" hidden="1" customHeight="1" x14ac:dyDescent="0.3">
      <c r="C112" s="67">
        <v>633</v>
      </c>
      <c r="D112" s="37" t="s">
        <v>410</v>
      </c>
    </row>
    <row r="113" spans="3:8" ht="11.25" hidden="1" customHeight="1" x14ac:dyDescent="0.3">
      <c r="C113" s="67">
        <v>635</v>
      </c>
      <c r="D113" s="37" t="s">
        <v>411</v>
      </c>
    </row>
    <row r="114" spans="3:8" ht="11.25" hidden="1" customHeight="1" x14ac:dyDescent="0.3">
      <c r="C114" s="67">
        <v>651</v>
      </c>
      <c r="D114" s="37" t="s">
        <v>412</v>
      </c>
    </row>
    <row r="115" spans="3:8" ht="11.25" hidden="1" customHeight="1" x14ac:dyDescent="0.3">
      <c r="C115" s="67">
        <v>851</v>
      </c>
      <c r="D115" s="37" t="s">
        <v>413</v>
      </c>
    </row>
    <row r="116" spans="3:8" ht="11.25" hidden="1" customHeight="1" x14ac:dyDescent="0.3">
      <c r="C116" s="67">
        <v>852</v>
      </c>
      <c r="D116" s="37" t="s">
        <v>414</v>
      </c>
    </row>
    <row r="117" spans="3:8" ht="11.25" hidden="1" customHeight="1" x14ac:dyDescent="0.3">
      <c r="C117" s="67">
        <v>853</v>
      </c>
      <c r="D117" s="37" t="s">
        <v>415</v>
      </c>
    </row>
    <row r="118" spans="3:8" ht="11.25" hidden="1" customHeight="1" x14ac:dyDescent="0.3">
      <c r="C118" s="67">
        <v>897</v>
      </c>
      <c r="D118" s="37" t="s">
        <v>416</v>
      </c>
    </row>
    <row r="119" spans="3:8" ht="11.25" hidden="1" customHeight="1" x14ac:dyDescent="0.3">
      <c r="C119" s="67">
        <v>941</v>
      </c>
      <c r="D119" s="37" t="s">
        <v>417</v>
      </c>
    </row>
    <row r="120" spans="3:8" ht="11.25" hidden="1" customHeight="1" x14ac:dyDescent="0.3">
      <c r="C120" s="67">
        <v>966</v>
      </c>
      <c r="D120" s="37" t="s">
        <v>418</v>
      </c>
    </row>
    <row r="121" spans="3:8" ht="11.25" hidden="1" customHeight="1" x14ac:dyDescent="0.3">
      <c r="C121" s="67">
        <v>967</v>
      </c>
      <c r="D121" s="37" t="s">
        <v>419</v>
      </c>
    </row>
    <row r="122" spans="3:8" ht="11.25" hidden="1" customHeight="1" x14ac:dyDescent="0.3">
      <c r="C122" s="67">
        <v>968</v>
      </c>
      <c r="D122" s="1012" t="s">
        <v>420</v>
      </c>
      <c r="E122" s="1012"/>
      <c r="F122" s="1012"/>
      <c r="G122" s="1012"/>
    </row>
    <row r="123" spans="3:8" ht="11.25" hidden="1" customHeight="1" x14ac:dyDescent="0.3">
      <c r="C123" s="67">
        <v>969</v>
      </c>
      <c r="D123" s="1012" t="s">
        <v>421</v>
      </c>
      <c r="E123" s="1012"/>
      <c r="F123" s="1012"/>
      <c r="G123" s="1012"/>
      <c r="H123" s="1012"/>
    </row>
    <row r="1039" spans="2:2" x14ac:dyDescent="0.3">
      <c r="B1039" s="37" t="s">
        <v>312</v>
      </c>
    </row>
    <row r="1040" spans="2:2" x14ac:dyDescent="0.3">
      <c r="B1040" s="37" t="s">
        <v>422</v>
      </c>
    </row>
  </sheetData>
  <mergeCells count="58">
    <mergeCell ref="B74:M75"/>
    <mergeCell ref="B77:D77"/>
    <mergeCell ref="B78:D78"/>
    <mergeCell ref="D122:G122"/>
    <mergeCell ref="D123:H123"/>
    <mergeCell ref="H69:H70"/>
    <mergeCell ref="I69:I70"/>
    <mergeCell ref="J69:J70"/>
    <mergeCell ref="K69:K70"/>
    <mergeCell ref="B71:C71"/>
    <mergeCell ref="B72:C72"/>
    <mergeCell ref="N25:N26"/>
    <mergeCell ref="O25:O26"/>
    <mergeCell ref="B68:K68"/>
    <mergeCell ref="L68:L70"/>
    <mergeCell ref="M68:M70"/>
    <mergeCell ref="B69:C70"/>
    <mergeCell ref="D69:D70"/>
    <mergeCell ref="E69:E70"/>
    <mergeCell ref="F69:F70"/>
    <mergeCell ref="G69:G70"/>
    <mergeCell ref="H25:H26"/>
    <mergeCell ref="I25:I26"/>
    <mergeCell ref="J25:J26"/>
    <mergeCell ref="K25:K26"/>
    <mergeCell ref="L25:L26"/>
    <mergeCell ref="M25:M26"/>
    <mergeCell ref="B22:D22"/>
    <mergeCell ref="E22:F22"/>
    <mergeCell ref="G22:H22"/>
    <mergeCell ref="K22:L22"/>
    <mergeCell ref="B25:B26"/>
    <mergeCell ref="C25:C26"/>
    <mergeCell ref="D25:D26"/>
    <mergeCell ref="E25:E26"/>
    <mergeCell ref="F25:F26"/>
    <mergeCell ref="G25:G26"/>
    <mergeCell ref="B21:D21"/>
    <mergeCell ref="E21:F21"/>
    <mergeCell ref="G21:H21"/>
    <mergeCell ref="K21:L21"/>
    <mergeCell ref="B14:H14"/>
    <mergeCell ref="I14:M14"/>
    <mergeCell ref="B15:H15"/>
    <mergeCell ref="I15:M15"/>
    <mergeCell ref="B16:H16"/>
    <mergeCell ref="I16:M16"/>
    <mergeCell ref="B19:D20"/>
    <mergeCell ref="E19:F20"/>
    <mergeCell ref="G19:H20"/>
    <mergeCell ref="I19:J19"/>
    <mergeCell ref="K19:L20"/>
    <mergeCell ref="B11:H11"/>
    <mergeCell ref="I11:M11"/>
    <mergeCell ref="B12:H12"/>
    <mergeCell ref="I12:M12"/>
    <mergeCell ref="B13:H13"/>
    <mergeCell ref="I13:M13"/>
  </mergeCells>
  <pageMargins left="0.25" right="0.25" top="0.75" bottom="0.75" header="0.3" footer="0.3"/>
  <pageSetup paperSize="12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6D49-C4B5-4E74-8754-FD8B4847DC45}">
  <sheetPr>
    <tabColor theme="5" tint="-0.499984740745262"/>
    <pageSetUpPr fitToPage="1"/>
  </sheetPr>
  <dimension ref="A2:AAM76"/>
  <sheetViews>
    <sheetView showGridLines="0" workbookViewId="0">
      <selection activeCell="B6" sqref="B6"/>
    </sheetView>
  </sheetViews>
  <sheetFormatPr baseColWidth="10" defaultColWidth="11.46484375" defaultRowHeight="10.15" x14ac:dyDescent="0.3"/>
  <cols>
    <col min="1" max="1" width="4.1328125" style="68" customWidth="1"/>
    <col min="2" max="2" width="5.33203125" style="69" customWidth="1"/>
    <col min="3" max="3" width="13" style="69" customWidth="1"/>
    <col min="4" max="4" width="14.6640625" style="69" customWidth="1"/>
    <col min="5" max="5" width="20.33203125" style="69" customWidth="1"/>
    <col min="6" max="6" width="34.1328125" style="69" bestFit="1" customWidth="1"/>
    <col min="7" max="7" width="23.1328125" style="69" customWidth="1"/>
    <col min="8" max="8" width="15" style="69" customWidth="1"/>
    <col min="9" max="9" width="14.1328125" style="69" customWidth="1"/>
    <col min="10" max="10" width="13.53125" style="69" customWidth="1"/>
    <col min="11" max="11" width="13.86328125" style="69" customWidth="1"/>
    <col min="12" max="12" width="11.53125" style="69" customWidth="1"/>
    <col min="13" max="13" width="13.53125" style="69" customWidth="1"/>
    <col min="14" max="14" width="16.46484375" style="69" customWidth="1"/>
    <col min="15" max="15" width="18.6640625" style="69" customWidth="1"/>
    <col min="16" max="16" width="17.46484375" style="69" customWidth="1"/>
    <col min="17" max="17" width="17.33203125" style="69" customWidth="1"/>
    <col min="18" max="28" width="15.6640625" style="69" customWidth="1"/>
    <col min="29" max="256" width="11.46484375" style="68"/>
    <col min="257" max="257" width="4.1328125" style="68" customWidth="1"/>
    <col min="258" max="258" width="5.33203125" style="68" customWidth="1"/>
    <col min="259" max="259" width="13" style="68" customWidth="1"/>
    <col min="260" max="260" width="14.6640625" style="68" customWidth="1"/>
    <col min="261" max="261" width="20.33203125" style="68" customWidth="1"/>
    <col min="262" max="262" width="19.86328125" style="68" customWidth="1"/>
    <col min="263" max="263" width="16.46484375" style="68" customWidth="1"/>
    <col min="264" max="264" width="15" style="68" customWidth="1"/>
    <col min="265" max="265" width="14.1328125" style="68" customWidth="1"/>
    <col min="266" max="266" width="13.53125" style="68" customWidth="1"/>
    <col min="267" max="267" width="13.86328125" style="68" customWidth="1"/>
    <col min="268" max="268" width="11.53125" style="68" customWidth="1"/>
    <col min="269" max="269" width="13.53125" style="68" customWidth="1"/>
    <col min="270" max="270" width="16.46484375" style="68" customWidth="1"/>
    <col min="271" max="271" width="18.6640625" style="68" customWidth="1"/>
    <col min="272" max="272" width="17.46484375" style="68" customWidth="1"/>
    <col min="273" max="273" width="17.33203125" style="68" customWidth="1"/>
    <col min="274" max="284" width="15.6640625" style="68" customWidth="1"/>
    <col min="285" max="512" width="11.46484375" style="68"/>
    <col min="513" max="513" width="4.1328125" style="68" customWidth="1"/>
    <col min="514" max="514" width="5.33203125" style="68" customWidth="1"/>
    <col min="515" max="515" width="13" style="68" customWidth="1"/>
    <col min="516" max="516" width="14.6640625" style="68" customWidth="1"/>
    <col min="517" max="517" width="20.33203125" style="68" customWidth="1"/>
    <col min="518" max="518" width="19.86328125" style="68" customWidth="1"/>
    <col min="519" max="519" width="16.46484375" style="68" customWidth="1"/>
    <col min="520" max="520" width="15" style="68" customWidth="1"/>
    <col min="521" max="521" width="14.1328125" style="68" customWidth="1"/>
    <col min="522" max="522" width="13.53125" style="68" customWidth="1"/>
    <col min="523" max="523" width="13.86328125" style="68" customWidth="1"/>
    <col min="524" max="524" width="11.53125" style="68" customWidth="1"/>
    <col min="525" max="525" width="13.53125" style="68" customWidth="1"/>
    <col min="526" max="526" width="16.46484375" style="68" customWidth="1"/>
    <col min="527" max="527" width="18.6640625" style="68" customWidth="1"/>
    <col min="528" max="528" width="17.46484375" style="68" customWidth="1"/>
    <col min="529" max="529" width="17.33203125" style="68" customWidth="1"/>
    <col min="530" max="540" width="15.6640625" style="68" customWidth="1"/>
    <col min="541" max="768" width="11.46484375" style="68"/>
    <col min="769" max="769" width="4.1328125" style="68" customWidth="1"/>
    <col min="770" max="770" width="5.33203125" style="68" customWidth="1"/>
    <col min="771" max="771" width="13" style="68" customWidth="1"/>
    <col min="772" max="772" width="14.6640625" style="68" customWidth="1"/>
    <col min="773" max="773" width="20.33203125" style="68" customWidth="1"/>
    <col min="774" max="774" width="19.86328125" style="68" customWidth="1"/>
    <col min="775" max="775" width="16.46484375" style="68" customWidth="1"/>
    <col min="776" max="776" width="15" style="68" customWidth="1"/>
    <col min="777" max="777" width="14.1328125" style="68" customWidth="1"/>
    <col min="778" max="778" width="13.53125" style="68" customWidth="1"/>
    <col min="779" max="779" width="13.86328125" style="68" customWidth="1"/>
    <col min="780" max="780" width="11.53125" style="68" customWidth="1"/>
    <col min="781" max="781" width="13.53125" style="68" customWidth="1"/>
    <col min="782" max="782" width="16.46484375" style="68" customWidth="1"/>
    <col min="783" max="783" width="18.6640625" style="68" customWidth="1"/>
    <col min="784" max="784" width="17.46484375" style="68" customWidth="1"/>
    <col min="785" max="785" width="17.33203125" style="68" customWidth="1"/>
    <col min="786" max="796" width="15.6640625" style="68" customWidth="1"/>
    <col min="797" max="1024" width="11.46484375" style="68"/>
    <col min="1025" max="1025" width="4.1328125" style="68" customWidth="1"/>
    <col min="1026" max="1026" width="5.33203125" style="68" customWidth="1"/>
    <col min="1027" max="1027" width="13" style="68" customWidth="1"/>
    <col min="1028" max="1028" width="14.6640625" style="68" customWidth="1"/>
    <col min="1029" max="1029" width="20.33203125" style="68" customWidth="1"/>
    <col min="1030" max="1030" width="19.86328125" style="68" customWidth="1"/>
    <col min="1031" max="1031" width="16.46484375" style="68" customWidth="1"/>
    <col min="1032" max="1032" width="15" style="68" customWidth="1"/>
    <col min="1033" max="1033" width="14.1328125" style="68" customWidth="1"/>
    <col min="1034" max="1034" width="13.53125" style="68" customWidth="1"/>
    <col min="1035" max="1035" width="13.86328125" style="68" customWidth="1"/>
    <col min="1036" max="1036" width="11.53125" style="68" customWidth="1"/>
    <col min="1037" max="1037" width="13.53125" style="68" customWidth="1"/>
    <col min="1038" max="1038" width="16.46484375" style="68" customWidth="1"/>
    <col min="1039" max="1039" width="18.6640625" style="68" customWidth="1"/>
    <col min="1040" max="1040" width="17.46484375" style="68" customWidth="1"/>
    <col min="1041" max="1041" width="17.33203125" style="68" customWidth="1"/>
    <col min="1042" max="1052" width="15.6640625" style="68" customWidth="1"/>
    <col min="1053" max="1280" width="11.46484375" style="68"/>
    <col min="1281" max="1281" width="4.1328125" style="68" customWidth="1"/>
    <col min="1282" max="1282" width="5.33203125" style="68" customWidth="1"/>
    <col min="1283" max="1283" width="13" style="68" customWidth="1"/>
    <col min="1284" max="1284" width="14.6640625" style="68" customWidth="1"/>
    <col min="1285" max="1285" width="20.33203125" style="68" customWidth="1"/>
    <col min="1286" max="1286" width="19.86328125" style="68" customWidth="1"/>
    <col min="1287" max="1287" width="16.46484375" style="68" customWidth="1"/>
    <col min="1288" max="1288" width="15" style="68" customWidth="1"/>
    <col min="1289" max="1289" width="14.1328125" style="68" customWidth="1"/>
    <col min="1290" max="1290" width="13.53125" style="68" customWidth="1"/>
    <col min="1291" max="1291" width="13.86328125" style="68" customWidth="1"/>
    <col min="1292" max="1292" width="11.53125" style="68" customWidth="1"/>
    <col min="1293" max="1293" width="13.53125" style="68" customWidth="1"/>
    <col min="1294" max="1294" width="16.46484375" style="68" customWidth="1"/>
    <col min="1295" max="1295" width="18.6640625" style="68" customWidth="1"/>
    <col min="1296" max="1296" width="17.46484375" style="68" customWidth="1"/>
    <col min="1297" max="1297" width="17.33203125" style="68" customWidth="1"/>
    <col min="1298" max="1308" width="15.6640625" style="68" customWidth="1"/>
    <col min="1309" max="1536" width="11.46484375" style="68"/>
    <col min="1537" max="1537" width="4.1328125" style="68" customWidth="1"/>
    <col min="1538" max="1538" width="5.33203125" style="68" customWidth="1"/>
    <col min="1539" max="1539" width="13" style="68" customWidth="1"/>
    <col min="1540" max="1540" width="14.6640625" style="68" customWidth="1"/>
    <col min="1541" max="1541" width="20.33203125" style="68" customWidth="1"/>
    <col min="1542" max="1542" width="19.86328125" style="68" customWidth="1"/>
    <col min="1543" max="1543" width="16.46484375" style="68" customWidth="1"/>
    <col min="1544" max="1544" width="15" style="68" customWidth="1"/>
    <col min="1545" max="1545" width="14.1328125" style="68" customWidth="1"/>
    <col min="1546" max="1546" width="13.53125" style="68" customWidth="1"/>
    <col min="1547" max="1547" width="13.86328125" style="68" customWidth="1"/>
    <col min="1548" max="1548" width="11.53125" style="68" customWidth="1"/>
    <col min="1549" max="1549" width="13.53125" style="68" customWidth="1"/>
    <col min="1550" max="1550" width="16.46484375" style="68" customWidth="1"/>
    <col min="1551" max="1551" width="18.6640625" style="68" customWidth="1"/>
    <col min="1552" max="1552" width="17.46484375" style="68" customWidth="1"/>
    <col min="1553" max="1553" width="17.33203125" style="68" customWidth="1"/>
    <col min="1554" max="1564" width="15.6640625" style="68" customWidth="1"/>
    <col min="1565" max="1792" width="11.46484375" style="68"/>
    <col min="1793" max="1793" width="4.1328125" style="68" customWidth="1"/>
    <col min="1794" max="1794" width="5.33203125" style="68" customWidth="1"/>
    <col min="1795" max="1795" width="13" style="68" customWidth="1"/>
    <col min="1796" max="1796" width="14.6640625" style="68" customWidth="1"/>
    <col min="1797" max="1797" width="20.33203125" style="68" customWidth="1"/>
    <col min="1798" max="1798" width="19.86328125" style="68" customWidth="1"/>
    <col min="1799" max="1799" width="16.46484375" style="68" customWidth="1"/>
    <col min="1800" max="1800" width="15" style="68" customWidth="1"/>
    <col min="1801" max="1801" width="14.1328125" style="68" customWidth="1"/>
    <col min="1802" max="1802" width="13.53125" style="68" customWidth="1"/>
    <col min="1803" max="1803" width="13.86328125" style="68" customWidth="1"/>
    <col min="1804" max="1804" width="11.53125" style="68" customWidth="1"/>
    <col min="1805" max="1805" width="13.53125" style="68" customWidth="1"/>
    <col min="1806" max="1806" width="16.46484375" style="68" customWidth="1"/>
    <col min="1807" max="1807" width="18.6640625" style="68" customWidth="1"/>
    <col min="1808" max="1808" width="17.46484375" style="68" customWidth="1"/>
    <col min="1809" max="1809" width="17.33203125" style="68" customWidth="1"/>
    <col min="1810" max="1820" width="15.6640625" style="68" customWidth="1"/>
    <col min="1821" max="2048" width="11.46484375" style="68"/>
    <col min="2049" max="2049" width="4.1328125" style="68" customWidth="1"/>
    <col min="2050" max="2050" width="5.33203125" style="68" customWidth="1"/>
    <col min="2051" max="2051" width="13" style="68" customWidth="1"/>
    <col min="2052" max="2052" width="14.6640625" style="68" customWidth="1"/>
    <col min="2053" max="2053" width="20.33203125" style="68" customWidth="1"/>
    <col min="2054" max="2054" width="19.86328125" style="68" customWidth="1"/>
    <col min="2055" max="2055" width="16.46484375" style="68" customWidth="1"/>
    <col min="2056" max="2056" width="15" style="68" customWidth="1"/>
    <col min="2057" max="2057" width="14.1328125" style="68" customWidth="1"/>
    <col min="2058" max="2058" width="13.53125" style="68" customWidth="1"/>
    <col min="2059" max="2059" width="13.86328125" style="68" customWidth="1"/>
    <col min="2060" max="2060" width="11.53125" style="68" customWidth="1"/>
    <col min="2061" max="2061" width="13.53125" style="68" customWidth="1"/>
    <col min="2062" max="2062" width="16.46484375" style="68" customWidth="1"/>
    <col min="2063" max="2063" width="18.6640625" style="68" customWidth="1"/>
    <col min="2064" max="2064" width="17.46484375" style="68" customWidth="1"/>
    <col min="2065" max="2065" width="17.33203125" style="68" customWidth="1"/>
    <col min="2066" max="2076" width="15.6640625" style="68" customWidth="1"/>
    <col min="2077" max="2304" width="11.46484375" style="68"/>
    <col min="2305" max="2305" width="4.1328125" style="68" customWidth="1"/>
    <col min="2306" max="2306" width="5.33203125" style="68" customWidth="1"/>
    <col min="2307" max="2307" width="13" style="68" customWidth="1"/>
    <col min="2308" max="2308" width="14.6640625" style="68" customWidth="1"/>
    <col min="2309" max="2309" width="20.33203125" style="68" customWidth="1"/>
    <col min="2310" max="2310" width="19.86328125" style="68" customWidth="1"/>
    <col min="2311" max="2311" width="16.46484375" style="68" customWidth="1"/>
    <col min="2312" max="2312" width="15" style="68" customWidth="1"/>
    <col min="2313" max="2313" width="14.1328125" style="68" customWidth="1"/>
    <col min="2314" max="2314" width="13.53125" style="68" customWidth="1"/>
    <col min="2315" max="2315" width="13.86328125" style="68" customWidth="1"/>
    <col min="2316" max="2316" width="11.53125" style="68" customWidth="1"/>
    <col min="2317" max="2317" width="13.53125" style="68" customWidth="1"/>
    <col min="2318" max="2318" width="16.46484375" style="68" customWidth="1"/>
    <col min="2319" max="2319" width="18.6640625" style="68" customWidth="1"/>
    <col min="2320" max="2320" width="17.46484375" style="68" customWidth="1"/>
    <col min="2321" max="2321" width="17.33203125" style="68" customWidth="1"/>
    <col min="2322" max="2332" width="15.6640625" style="68" customWidth="1"/>
    <col min="2333" max="2560" width="11.46484375" style="68"/>
    <col min="2561" max="2561" width="4.1328125" style="68" customWidth="1"/>
    <col min="2562" max="2562" width="5.33203125" style="68" customWidth="1"/>
    <col min="2563" max="2563" width="13" style="68" customWidth="1"/>
    <col min="2564" max="2564" width="14.6640625" style="68" customWidth="1"/>
    <col min="2565" max="2565" width="20.33203125" style="68" customWidth="1"/>
    <col min="2566" max="2566" width="19.86328125" style="68" customWidth="1"/>
    <col min="2567" max="2567" width="16.46484375" style="68" customWidth="1"/>
    <col min="2568" max="2568" width="15" style="68" customWidth="1"/>
    <col min="2569" max="2569" width="14.1328125" style="68" customWidth="1"/>
    <col min="2570" max="2570" width="13.53125" style="68" customWidth="1"/>
    <col min="2571" max="2571" width="13.86328125" style="68" customWidth="1"/>
    <col min="2572" max="2572" width="11.53125" style="68" customWidth="1"/>
    <col min="2573" max="2573" width="13.53125" style="68" customWidth="1"/>
    <col min="2574" max="2574" width="16.46484375" style="68" customWidth="1"/>
    <col min="2575" max="2575" width="18.6640625" style="68" customWidth="1"/>
    <col min="2576" max="2576" width="17.46484375" style="68" customWidth="1"/>
    <col min="2577" max="2577" width="17.33203125" style="68" customWidth="1"/>
    <col min="2578" max="2588" width="15.6640625" style="68" customWidth="1"/>
    <col min="2589" max="2816" width="11.46484375" style="68"/>
    <col min="2817" max="2817" width="4.1328125" style="68" customWidth="1"/>
    <col min="2818" max="2818" width="5.33203125" style="68" customWidth="1"/>
    <col min="2819" max="2819" width="13" style="68" customWidth="1"/>
    <col min="2820" max="2820" width="14.6640625" style="68" customWidth="1"/>
    <col min="2821" max="2821" width="20.33203125" style="68" customWidth="1"/>
    <col min="2822" max="2822" width="19.86328125" style="68" customWidth="1"/>
    <col min="2823" max="2823" width="16.46484375" style="68" customWidth="1"/>
    <col min="2824" max="2824" width="15" style="68" customWidth="1"/>
    <col min="2825" max="2825" width="14.1328125" style="68" customWidth="1"/>
    <col min="2826" max="2826" width="13.53125" style="68" customWidth="1"/>
    <col min="2827" max="2827" width="13.86328125" style="68" customWidth="1"/>
    <col min="2828" max="2828" width="11.53125" style="68" customWidth="1"/>
    <col min="2829" max="2829" width="13.53125" style="68" customWidth="1"/>
    <col min="2830" max="2830" width="16.46484375" style="68" customWidth="1"/>
    <col min="2831" max="2831" width="18.6640625" style="68" customWidth="1"/>
    <col min="2832" max="2832" width="17.46484375" style="68" customWidth="1"/>
    <col min="2833" max="2833" width="17.33203125" style="68" customWidth="1"/>
    <col min="2834" max="2844" width="15.6640625" style="68" customWidth="1"/>
    <col min="2845" max="3072" width="11.46484375" style="68"/>
    <col min="3073" max="3073" width="4.1328125" style="68" customWidth="1"/>
    <col min="3074" max="3074" width="5.33203125" style="68" customWidth="1"/>
    <col min="3075" max="3075" width="13" style="68" customWidth="1"/>
    <col min="3076" max="3076" width="14.6640625" style="68" customWidth="1"/>
    <col min="3077" max="3077" width="20.33203125" style="68" customWidth="1"/>
    <col min="3078" max="3078" width="19.86328125" style="68" customWidth="1"/>
    <col min="3079" max="3079" width="16.46484375" style="68" customWidth="1"/>
    <col min="3080" max="3080" width="15" style="68" customWidth="1"/>
    <col min="3081" max="3081" width="14.1328125" style="68" customWidth="1"/>
    <col min="3082" max="3082" width="13.53125" style="68" customWidth="1"/>
    <col min="3083" max="3083" width="13.86328125" style="68" customWidth="1"/>
    <col min="3084" max="3084" width="11.53125" style="68" customWidth="1"/>
    <col min="3085" max="3085" width="13.53125" style="68" customWidth="1"/>
    <col min="3086" max="3086" width="16.46484375" style="68" customWidth="1"/>
    <col min="3087" max="3087" width="18.6640625" style="68" customWidth="1"/>
    <col min="3088" max="3088" width="17.46484375" style="68" customWidth="1"/>
    <col min="3089" max="3089" width="17.33203125" style="68" customWidth="1"/>
    <col min="3090" max="3100" width="15.6640625" style="68" customWidth="1"/>
    <col min="3101" max="3328" width="11.46484375" style="68"/>
    <col min="3329" max="3329" width="4.1328125" style="68" customWidth="1"/>
    <col min="3330" max="3330" width="5.33203125" style="68" customWidth="1"/>
    <col min="3331" max="3331" width="13" style="68" customWidth="1"/>
    <col min="3332" max="3332" width="14.6640625" style="68" customWidth="1"/>
    <col min="3333" max="3333" width="20.33203125" style="68" customWidth="1"/>
    <col min="3334" max="3334" width="19.86328125" style="68" customWidth="1"/>
    <col min="3335" max="3335" width="16.46484375" style="68" customWidth="1"/>
    <col min="3336" max="3336" width="15" style="68" customWidth="1"/>
    <col min="3337" max="3337" width="14.1328125" style="68" customWidth="1"/>
    <col min="3338" max="3338" width="13.53125" style="68" customWidth="1"/>
    <col min="3339" max="3339" width="13.86328125" style="68" customWidth="1"/>
    <col min="3340" max="3340" width="11.53125" style="68" customWidth="1"/>
    <col min="3341" max="3341" width="13.53125" style="68" customWidth="1"/>
    <col min="3342" max="3342" width="16.46484375" style="68" customWidth="1"/>
    <col min="3343" max="3343" width="18.6640625" style="68" customWidth="1"/>
    <col min="3344" max="3344" width="17.46484375" style="68" customWidth="1"/>
    <col min="3345" max="3345" width="17.33203125" style="68" customWidth="1"/>
    <col min="3346" max="3356" width="15.6640625" style="68" customWidth="1"/>
    <col min="3357" max="3584" width="11.46484375" style="68"/>
    <col min="3585" max="3585" width="4.1328125" style="68" customWidth="1"/>
    <col min="3586" max="3586" width="5.33203125" style="68" customWidth="1"/>
    <col min="3587" max="3587" width="13" style="68" customWidth="1"/>
    <col min="3588" max="3588" width="14.6640625" style="68" customWidth="1"/>
    <col min="3589" max="3589" width="20.33203125" style="68" customWidth="1"/>
    <col min="3590" max="3590" width="19.86328125" style="68" customWidth="1"/>
    <col min="3591" max="3591" width="16.46484375" style="68" customWidth="1"/>
    <col min="3592" max="3592" width="15" style="68" customWidth="1"/>
    <col min="3593" max="3593" width="14.1328125" style="68" customWidth="1"/>
    <col min="3594" max="3594" width="13.53125" style="68" customWidth="1"/>
    <col min="3595" max="3595" width="13.86328125" style="68" customWidth="1"/>
    <col min="3596" max="3596" width="11.53125" style="68" customWidth="1"/>
    <col min="3597" max="3597" width="13.53125" style="68" customWidth="1"/>
    <col min="3598" max="3598" width="16.46484375" style="68" customWidth="1"/>
    <col min="3599" max="3599" width="18.6640625" style="68" customWidth="1"/>
    <col min="3600" max="3600" width="17.46484375" style="68" customWidth="1"/>
    <col min="3601" max="3601" width="17.33203125" style="68" customWidth="1"/>
    <col min="3602" max="3612" width="15.6640625" style="68" customWidth="1"/>
    <col min="3613" max="3840" width="11.46484375" style="68"/>
    <col min="3841" max="3841" width="4.1328125" style="68" customWidth="1"/>
    <col min="3842" max="3842" width="5.33203125" style="68" customWidth="1"/>
    <col min="3843" max="3843" width="13" style="68" customWidth="1"/>
    <col min="3844" max="3844" width="14.6640625" style="68" customWidth="1"/>
    <col min="3845" max="3845" width="20.33203125" style="68" customWidth="1"/>
    <col min="3846" max="3846" width="19.86328125" style="68" customWidth="1"/>
    <col min="3847" max="3847" width="16.46484375" style="68" customWidth="1"/>
    <col min="3848" max="3848" width="15" style="68" customWidth="1"/>
    <col min="3849" max="3849" width="14.1328125" style="68" customWidth="1"/>
    <col min="3850" max="3850" width="13.53125" style="68" customWidth="1"/>
    <col min="3851" max="3851" width="13.86328125" style="68" customWidth="1"/>
    <col min="3852" max="3852" width="11.53125" style="68" customWidth="1"/>
    <col min="3853" max="3853" width="13.53125" style="68" customWidth="1"/>
    <col min="3854" max="3854" width="16.46484375" style="68" customWidth="1"/>
    <col min="3855" max="3855" width="18.6640625" style="68" customWidth="1"/>
    <col min="3856" max="3856" width="17.46484375" style="68" customWidth="1"/>
    <col min="3857" max="3857" width="17.33203125" style="68" customWidth="1"/>
    <col min="3858" max="3868" width="15.6640625" style="68" customWidth="1"/>
    <col min="3869" max="4096" width="11.46484375" style="68"/>
    <col min="4097" max="4097" width="4.1328125" style="68" customWidth="1"/>
    <col min="4098" max="4098" width="5.33203125" style="68" customWidth="1"/>
    <col min="4099" max="4099" width="13" style="68" customWidth="1"/>
    <col min="4100" max="4100" width="14.6640625" style="68" customWidth="1"/>
    <col min="4101" max="4101" width="20.33203125" style="68" customWidth="1"/>
    <col min="4102" max="4102" width="19.86328125" style="68" customWidth="1"/>
    <col min="4103" max="4103" width="16.46484375" style="68" customWidth="1"/>
    <col min="4104" max="4104" width="15" style="68" customWidth="1"/>
    <col min="4105" max="4105" width="14.1328125" style="68" customWidth="1"/>
    <col min="4106" max="4106" width="13.53125" style="68" customWidth="1"/>
    <col min="4107" max="4107" width="13.86328125" style="68" customWidth="1"/>
    <col min="4108" max="4108" width="11.53125" style="68" customWidth="1"/>
    <col min="4109" max="4109" width="13.53125" style="68" customWidth="1"/>
    <col min="4110" max="4110" width="16.46484375" style="68" customWidth="1"/>
    <col min="4111" max="4111" width="18.6640625" style="68" customWidth="1"/>
    <col min="4112" max="4112" width="17.46484375" style="68" customWidth="1"/>
    <col min="4113" max="4113" width="17.33203125" style="68" customWidth="1"/>
    <col min="4114" max="4124" width="15.6640625" style="68" customWidth="1"/>
    <col min="4125" max="4352" width="11.46484375" style="68"/>
    <col min="4353" max="4353" width="4.1328125" style="68" customWidth="1"/>
    <col min="4354" max="4354" width="5.33203125" style="68" customWidth="1"/>
    <col min="4355" max="4355" width="13" style="68" customWidth="1"/>
    <col min="4356" max="4356" width="14.6640625" style="68" customWidth="1"/>
    <col min="4357" max="4357" width="20.33203125" style="68" customWidth="1"/>
    <col min="4358" max="4358" width="19.86328125" style="68" customWidth="1"/>
    <col min="4359" max="4359" width="16.46484375" style="68" customWidth="1"/>
    <col min="4360" max="4360" width="15" style="68" customWidth="1"/>
    <col min="4361" max="4361" width="14.1328125" style="68" customWidth="1"/>
    <col min="4362" max="4362" width="13.53125" style="68" customWidth="1"/>
    <col min="4363" max="4363" width="13.86328125" style="68" customWidth="1"/>
    <col min="4364" max="4364" width="11.53125" style="68" customWidth="1"/>
    <col min="4365" max="4365" width="13.53125" style="68" customWidth="1"/>
    <col min="4366" max="4366" width="16.46484375" style="68" customWidth="1"/>
    <col min="4367" max="4367" width="18.6640625" style="68" customWidth="1"/>
    <col min="4368" max="4368" width="17.46484375" style="68" customWidth="1"/>
    <col min="4369" max="4369" width="17.33203125" style="68" customWidth="1"/>
    <col min="4370" max="4380" width="15.6640625" style="68" customWidth="1"/>
    <col min="4381" max="4608" width="11.46484375" style="68"/>
    <col min="4609" max="4609" width="4.1328125" style="68" customWidth="1"/>
    <col min="4610" max="4610" width="5.33203125" style="68" customWidth="1"/>
    <col min="4611" max="4611" width="13" style="68" customWidth="1"/>
    <col min="4612" max="4612" width="14.6640625" style="68" customWidth="1"/>
    <col min="4613" max="4613" width="20.33203125" style="68" customWidth="1"/>
    <col min="4614" max="4614" width="19.86328125" style="68" customWidth="1"/>
    <col min="4615" max="4615" width="16.46484375" style="68" customWidth="1"/>
    <col min="4616" max="4616" width="15" style="68" customWidth="1"/>
    <col min="4617" max="4617" width="14.1328125" style="68" customWidth="1"/>
    <col min="4618" max="4618" width="13.53125" style="68" customWidth="1"/>
    <col min="4619" max="4619" width="13.86328125" style="68" customWidth="1"/>
    <col min="4620" max="4620" width="11.53125" style="68" customWidth="1"/>
    <col min="4621" max="4621" width="13.53125" style="68" customWidth="1"/>
    <col min="4622" max="4622" width="16.46484375" style="68" customWidth="1"/>
    <col min="4623" max="4623" width="18.6640625" style="68" customWidth="1"/>
    <col min="4624" max="4624" width="17.46484375" style="68" customWidth="1"/>
    <col min="4625" max="4625" width="17.33203125" style="68" customWidth="1"/>
    <col min="4626" max="4636" width="15.6640625" style="68" customWidth="1"/>
    <col min="4637" max="4864" width="11.46484375" style="68"/>
    <col min="4865" max="4865" width="4.1328125" style="68" customWidth="1"/>
    <col min="4866" max="4866" width="5.33203125" style="68" customWidth="1"/>
    <col min="4867" max="4867" width="13" style="68" customWidth="1"/>
    <col min="4868" max="4868" width="14.6640625" style="68" customWidth="1"/>
    <col min="4869" max="4869" width="20.33203125" style="68" customWidth="1"/>
    <col min="4870" max="4870" width="19.86328125" style="68" customWidth="1"/>
    <col min="4871" max="4871" width="16.46484375" style="68" customWidth="1"/>
    <col min="4872" max="4872" width="15" style="68" customWidth="1"/>
    <col min="4873" max="4873" width="14.1328125" style="68" customWidth="1"/>
    <col min="4874" max="4874" width="13.53125" style="68" customWidth="1"/>
    <col min="4875" max="4875" width="13.86328125" style="68" customWidth="1"/>
    <col min="4876" max="4876" width="11.53125" style="68" customWidth="1"/>
    <col min="4877" max="4877" width="13.53125" style="68" customWidth="1"/>
    <col min="4878" max="4878" width="16.46484375" style="68" customWidth="1"/>
    <col min="4879" max="4879" width="18.6640625" style="68" customWidth="1"/>
    <col min="4880" max="4880" width="17.46484375" style="68" customWidth="1"/>
    <col min="4881" max="4881" width="17.33203125" style="68" customWidth="1"/>
    <col min="4882" max="4892" width="15.6640625" style="68" customWidth="1"/>
    <col min="4893" max="5120" width="11.46484375" style="68"/>
    <col min="5121" max="5121" width="4.1328125" style="68" customWidth="1"/>
    <col min="5122" max="5122" width="5.33203125" style="68" customWidth="1"/>
    <col min="5123" max="5123" width="13" style="68" customWidth="1"/>
    <col min="5124" max="5124" width="14.6640625" style="68" customWidth="1"/>
    <col min="5125" max="5125" width="20.33203125" style="68" customWidth="1"/>
    <col min="5126" max="5126" width="19.86328125" style="68" customWidth="1"/>
    <col min="5127" max="5127" width="16.46484375" style="68" customWidth="1"/>
    <col min="5128" max="5128" width="15" style="68" customWidth="1"/>
    <col min="5129" max="5129" width="14.1328125" style="68" customWidth="1"/>
    <col min="5130" max="5130" width="13.53125" style="68" customWidth="1"/>
    <col min="5131" max="5131" width="13.86328125" style="68" customWidth="1"/>
    <col min="5132" max="5132" width="11.53125" style="68" customWidth="1"/>
    <col min="5133" max="5133" width="13.53125" style="68" customWidth="1"/>
    <col min="5134" max="5134" width="16.46484375" style="68" customWidth="1"/>
    <col min="5135" max="5135" width="18.6640625" style="68" customWidth="1"/>
    <col min="5136" max="5136" width="17.46484375" style="68" customWidth="1"/>
    <col min="5137" max="5137" width="17.33203125" style="68" customWidth="1"/>
    <col min="5138" max="5148" width="15.6640625" style="68" customWidth="1"/>
    <col min="5149" max="5376" width="11.46484375" style="68"/>
    <col min="5377" max="5377" width="4.1328125" style="68" customWidth="1"/>
    <col min="5378" max="5378" width="5.33203125" style="68" customWidth="1"/>
    <col min="5379" max="5379" width="13" style="68" customWidth="1"/>
    <col min="5380" max="5380" width="14.6640625" style="68" customWidth="1"/>
    <col min="5381" max="5381" width="20.33203125" style="68" customWidth="1"/>
    <col min="5382" max="5382" width="19.86328125" style="68" customWidth="1"/>
    <col min="5383" max="5383" width="16.46484375" style="68" customWidth="1"/>
    <col min="5384" max="5384" width="15" style="68" customWidth="1"/>
    <col min="5385" max="5385" width="14.1328125" style="68" customWidth="1"/>
    <col min="5386" max="5386" width="13.53125" style="68" customWidth="1"/>
    <col min="5387" max="5387" width="13.86328125" style="68" customWidth="1"/>
    <col min="5388" max="5388" width="11.53125" style="68" customWidth="1"/>
    <col min="5389" max="5389" width="13.53125" style="68" customWidth="1"/>
    <col min="5390" max="5390" width="16.46484375" style="68" customWidth="1"/>
    <col min="5391" max="5391" width="18.6640625" style="68" customWidth="1"/>
    <col min="5392" max="5392" width="17.46484375" style="68" customWidth="1"/>
    <col min="5393" max="5393" width="17.33203125" style="68" customWidth="1"/>
    <col min="5394" max="5404" width="15.6640625" style="68" customWidth="1"/>
    <col min="5405" max="5632" width="11.46484375" style="68"/>
    <col min="5633" max="5633" width="4.1328125" style="68" customWidth="1"/>
    <col min="5634" max="5634" width="5.33203125" style="68" customWidth="1"/>
    <col min="5635" max="5635" width="13" style="68" customWidth="1"/>
    <col min="5636" max="5636" width="14.6640625" style="68" customWidth="1"/>
    <col min="5637" max="5637" width="20.33203125" style="68" customWidth="1"/>
    <col min="5638" max="5638" width="19.86328125" style="68" customWidth="1"/>
    <col min="5639" max="5639" width="16.46484375" style="68" customWidth="1"/>
    <col min="5640" max="5640" width="15" style="68" customWidth="1"/>
    <col min="5641" max="5641" width="14.1328125" style="68" customWidth="1"/>
    <col min="5642" max="5642" width="13.53125" style="68" customWidth="1"/>
    <col min="5643" max="5643" width="13.86328125" style="68" customWidth="1"/>
    <col min="5644" max="5644" width="11.53125" style="68" customWidth="1"/>
    <col min="5645" max="5645" width="13.53125" style="68" customWidth="1"/>
    <col min="5646" max="5646" width="16.46484375" style="68" customWidth="1"/>
    <col min="5647" max="5647" width="18.6640625" style="68" customWidth="1"/>
    <col min="5648" max="5648" width="17.46484375" style="68" customWidth="1"/>
    <col min="5649" max="5649" width="17.33203125" style="68" customWidth="1"/>
    <col min="5650" max="5660" width="15.6640625" style="68" customWidth="1"/>
    <col min="5661" max="5888" width="11.46484375" style="68"/>
    <col min="5889" max="5889" width="4.1328125" style="68" customWidth="1"/>
    <col min="5890" max="5890" width="5.33203125" style="68" customWidth="1"/>
    <col min="5891" max="5891" width="13" style="68" customWidth="1"/>
    <col min="5892" max="5892" width="14.6640625" style="68" customWidth="1"/>
    <col min="5893" max="5893" width="20.33203125" style="68" customWidth="1"/>
    <col min="5894" max="5894" width="19.86328125" style="68" customWidth="1"/>
    <col min="5895" max="5895" width="16.46484375" style="68" customWidth="1"/>
    <col min="5896" max="5896" width="15" style="68" customWidth="1"/>
    <col min="5897" max="5897" width="14.1328125" style="68" customWidth="1"/>
    <col min="5898" max="5898" width="13.53125" style="68" customWidth="1"/>
    <col min="5899" max="5899" width="13.86328125" style="68" customWidth="1"/>
    <col min="5900" max="5900" width="11.53125" style="68" customWidth="1"/>
    <col min="5901" max="5901" width="13.53125" style="68" customWidth="1"/>
    <col min="5902" max="5902" width="16.46484375" style="68" customWidth="1"/>
    <col min="5903" max="5903" width="18.6640625" style="68" customWidth="1"/>
    <col min="5904" max="5904" width="17.46484375" style="68" customWidth="1"/>
    <col min="5905" max="5905" width="17.33203125" style="68" customWidth="1"/>
    <col min="5906" max="5916" width="15.6640625" style="68" customWidth="1"/>
    <col min="5917" max="6144" width="11.46484375" style="68"/>
    <col min="6145" max="6145" width="4.1328125" style="68" customWidth="1"/>
    <col min="6146" max="6146" width="5.33203125" style="68" customWidth="1"/>
    <col min="6147" max="6147" width="13" style="68" customWidth="1"/>
    <col min="6148" max="6148" width="14.6640625" style="68" customWidth="1"/>
    <col min="6149" max="6149" width="20.33203125" style="68" customWidth="1"/>
    <col min="6150" max="6150" width="19.86328125" style="68" customWidth="1"/>
    <col min="6151" max="6151" width="16.46484375" style="68" customWidth="1"/>
    <col min="6152" max="6152" width="15" style="68" customWidth="1"/>
    <col min="6153" max="6153" width="14.1328125" style="68" customWidth="1"/>
    <col min="6154" max="6154" width="13.53125" style="68" customWidth="1"/>
    <col min="6155" max="6155" width="13.86328125" style="68" customWidth="1"/>
    <col min="6156" max="6156" width="11.53125" style="68" customWidth="1"/>
    <col min="6157" max="6157" width="13.53125" style="68" customWidth="1"/>
    <col min="6158" max="6158" width="16.46484375" style="68" customWidth="1"/>
    <col min="6159" max="6159" width="18.6640625" style="68" customWidth="1"/>
    <col min="6160" max="6160" width="17.46484375" style="68" customWidth="1"/>
    <col min="6161" max="6161" width="17.33203125" style="68" customWidth="1"/>
    <col min="6162" max="6172" width="15.6640625" style="68" customWidth="1"/>
    <col min="6173" max="6400" width="11.46484375" style="68"/>
    <col min="6401" max="6401" width="4.1328125" style="68" customWidth="1"/>
    <col min="6402" max="6402" width="5.33203125" style="68" customWidth="1"/>
    <col min="6403" max="6403" width="13" style="68" customWidth="1"/>
    <col min="6404" max="6404" width="14.6640625" style="68" customWidth="1"/>
    <col min="6405" max="6405" width="20.33203125" style="68" customWidth="1"/>
    <col min="6406" max="6406" width="19.86328125" style="68" customWidth="1"/>
    <col min="6407" max="6407" width="16.46484375" style="68" customWidth="1"/>
    <col min="6408" max="6408" width="15" style="68" customWidth="1"/>
    <col min="6409" max="6409" width="14.1328125" style="68" customWidth="1"/>
    <col min="6410" max="6410" width="13.53125" style="68" customWidth="1"/>
    <col min="6411" max="6411" width="13.86328125" style="68" customWidth="1"/>
    <col min="6412" max="6412" width="11.53125" style="68" customWidth="1"/>
    <col min="6413" max="6413" width="13.53125" style="68" customWidth="1"/>
    <col min="6414" max="6414" width="16.46484375" style="68" customWidth="1"/>
    <col min="6415" max="6415" width="18.6640625" style="68" customWidth="1"/>
    <col min="6416" max="6416" width="17.46484375" style="68" customWidth="1"/>
    <col min="6417" max="6417" width="17.33203125" style="68" customWidth="1"/>
    <col min="6418" max="6428" width="15.6640625" style="68" customWidth="1"/>
    <col min="6429" max="6656" width="11.46484375" style="68"/>
    <col min="6657" max="6657" width="4.1328125" style="68" customWidth="1"/>
    <col min="6658" max="6658" width="5.33203125" style="68" customWidth="1"/>
    <col min="6659" max="6659" width="13" style="68" customWidth="1"/>
    <col min="6660" max="6660" width="14.6640625" style="68" customWidth="1"/>
    <col min="6661" max="6661" width="20.33203125" style="68" customWidth="1"/>
    <col min="6662" max="6662" width="19.86328125" style="68" customWidth="1"/>
    <col min="6663" max="6663" width="16.46484375" style="68" customWidth="1"/>
    <col min="6664" max="6664" width="15" style="68" customWidth="1"/>
    <col min="6665" max="6665" width="14.1328125" style="68" customWidth="1"/>
    <col min="6666" max="6666" width="13.53125" style="68" customWidth="1"/>
    <col min="6667" max="6667" width="13.86328125" style="68" customWidth="1"/>
    <col min="6668" max="6668" width="11.53125" style="68" customWidth="1"/>
    <col min="6669" max="6669" width="13.53125" style="68" customWidth="1"/>
    <col min="6670" max="6670" width="16.46484375" style="68" customWidth="1"/>
    <col min="6671" max="6671" width="18.6640625" style="68" customWidth="1"/>
    <col min="6672" max="6672" width="17.46484375" style="68" customWidth="1"/>
    <col min="6673" max="6673" width="17.33203125" style="68" customWidth="1"/>
    <col min="6674" max="6684" width="15.6640625" style="68" customWidth="1"/>
    <col min="6685" max="6912" width="11.46484375" style="68"/>
    <col min="6913" max="6913" width="4.1328125" style="68" customWidth="1"/>
    <col min="6914" max="6914" width="5.33203125" style="68" customWidth="1"/>
    <col min="6915" max="6915" width="13" style="68" customWidth="1"/>
    <col min="6916" max="6916" width="14.6640625" style="68" customWidth="1"/>
    <col min="6917" max="6917" width="20.33203125" style="68" customWidth="1"/>
    <col min="6918" max="6918" width="19.86328125" style="68" customWidth="1"/>
    <col min="6919" max="6919" width="16.46484375" style="68" customWidth="1"/>
    <col min="6920" max="6920" width="15" style="68" customWidth="1"/>
    <col min="6921" max="6921" width="14.1328125" style="68" customWidth="1"/>
    <col min="6922" max="6922" width="13.53125" style="68" customWidth="1"/>
    <col min="6923" max="6923" width="13.86328125" style="68" customWidth="1"/>
    <col min="6924" max="6924" width="11.53125" style="68" customWidth="1"/>
    <col min="6925" max="6925" width="13.53125" style="68" customWidth="1"/>
    <col min="6926" max="6926" width="16.46484375" style="68" customWidth="1"/>
    <col min="6927" max="6927" width="18.6640625" style="68" customWidth="1"/>
    <col min="6928" max="6928" width="17.46484375" style="68" customWidth="1"/>
    <col min="6929" max="6929" width="17.33203125" style="68" customWidth="1"/>
    <col min="6930" max="6940" width="15.6640625" style="68" customWidth="1"/>
    <col min="6941" max="7168" width="11.46484375" style="68"/>
    <col min="7169" max="7169" width="4.1328125" style="68" customWidth="1"/>
    <col min="7170" max="7170" width="5.33203125" style="68" customWidth="1"/>
    <col min="7171" max="7171" width="13" style="68" customWidth="1"/>
    <col min="7172" max="7172" width="14.6640625" style="68" customWidth="1"/>
    <col min="7173" max="7173" width="20.33203125" style="68" customWidth="1"/>
    <col min="7174" max="7174" width="19.86328125" style="68" customWidth="1"/>
    <col min="7175" max="7175" width="16.46484375" style="68" customWidth="1"/>
    <col min="7176" max="7176" width="15" style="68" customWidth="1"/>
    <col min="7177" max="7177" width="14.1328125" style="68" customWidth="1"/>
    <col min="7178" max="7178" width="13.53125" style="68" customWidth="1"/>
    <col min="7179" max="7179" width="13.86328125" style="68" customWidth="1"/>
    <col min="7180" max="7180" width="11.53125" style="68" customWidth="1"/>
    <col min="7181" max="7181" width="13.53125" style="68" customWidth="1"/>
    <col min="7182" max="7182" width="16.46484375" style="68" customWidth="1"/>
    <col min="7183" max="7183" width="18.6640625" style="68" customWidth="1"/>
    <col min="7184" max="7184" width="17.46484375" style="68" customWidth="1"/>
    <col min="7185" max="7185" width="17.33203125" style="68" customWidth="1"/>
    <col min="7186" max="7196" width="15.6640625" style="68" customWidth="1"/>
    <col min="7197" max="7424" width="11.46484375" style="68"/>
    <col min="7425" max="7425" width="4.1328125" style="68" customWidth="1"/>
    <col min="7426" max="7426" width="5.33203125" style="68" customWidth="1"/>
    <col min="7427" max="7427" width="13" style="68" customWidth="1"/>
    <col min="7428" max="7428" width="14.6640625" style="68" customWidth="1"/>
    <col min="7429" max="7429" width="20.33203125" style="68" customWidth="1"/>
    <col min="7430" max="7430" width="19.86328125" style="68" customWidth="1"/>
    <col min="7431" max="7431" width="16.46484375" style="68" customWidth="1"/>
    <col min="7432" max="7432" width="15" style="68" customWidth="1"/>
    <col min="7433" max="7433" width="14.1328125" style="68" customWidth="1"/>
    <col min="7434" max="7434" width="13.53125" style="68" customWidth="1"/>
    <col min="7435" max="7435" width="13.86328125" style="68" customWidth="1"/>
    <col min="7436" max="7436" width="11.53125" style="68" customWidth="1"/>
    <col min="7437" max="7437" width="13.53125" style="68" customWidth="1"/>
    <col min="7438" max="7438" width="16.46484375" style="68" customWidth="1"/>
    <col min="7439" max="7439" width="18.6640625" style="68" customWidth="1"/>
    <col min="7440" max="7440" width="17.46484375" style="68" customWidth="1"/>
    <col min="7441" max="7441" width="17.33203125" style="68" customWidth="1"/>
    <col min="7442" max="7452" width="15.6640625" style="68" customWidth="1"/>
    <col min="7453" max="7680" width="11.46484375" style="68"/>
    <col min="7681" max="7681" width="4.1328125" style="68" customWidth="1"/>
    <col min="7682" max="7682" width="5.33203125" style="68" customWidth="1"/>
    <col min="7683" max="7683" width="13" style="68" customWidth="1"/>
    <col min="7684" max="7684" width="14.6640625" style="68" customWidth="1"/>
    <col min="7685" max="7685" width="20.33203125" style="68" customWidth="1"/>
    <col min="7686" max="7686" width="19.86328125" style="68" customWidth="1"/>
    <col min="7687" max="7687" width="16.46484375" style="68" customWidth="1"/>
    <col min="7688" max="7688" width="15" style="68" customWidth="1"/>
    <col min="7689" max="7689" width="14.1328125" style="68" customWidth="1"/>
    <col min="7690" max="7690" width="13.53125" style="68" customWidth="1"/>
    <col min="7691" max="7691" width="13.86328125" style="68" customWidth="1"/>
    <col min="7692" max="7692" width="11.53125" style="68" customWidth="1"/>
    <col min="7693" max="7693" width="13.53125" style="68" customWidth="1"/>
    <col min="7694" max="7694" width="16.46484375" style="68" customWidth="1"/>
    <col min="7695" max="7695" width="18.6640625" style="68" customWidth="1"/>
    <col min="7696" max="7696" width="17.46484375" style="68" customWidth="1"/>
    <col min="7697" max="7697" width="17.33203125" style="68" customWidth="1"/>
    <col min="7698" max="7708" width="15.6640625" style="68" customWidth="1"/>
    <col min="7709" max="7936" width="11.46484375" style="68"/>
    <col min="7937" max="7937" width="4.1328125" style="68" customWidth="1"/>
    <col min="7938" max="7938" width="5.33203125" style="68" customWidth="1"/>
    <col min="7939" max="7939" width="13" style="68" customWidth="1"/>
    <col min="7940" max="7940" width="14.6640625" style="68" customWidth="1"/>
    <col min="7941" max="7941" width="20.33203125" style="68" customWidth="1"/>
    <col min="7942" max="7942" width="19.86328125" style="68" customWidth="1"/>
    <col min="7943" max="7943" width="16.46484375" style="68" customWidth="1"/>
    <col min="7944" max="7944" width="15" style="68" customWidth="1"/>
    <col min="7945" max="7945" width="14.1328125" style="68" customWidth="1"/>
    <col min="7946" max="7946" width="13.53125" style="68" customWidth="1"/>
    <col min="7947" max="7947" width="13.86328125" style="68" customWidth="1"/>
    <col min="7948" max="7948" width="11.53125" style="68" customWidth="1"/>
    <col min="7949" max="7949" width="13.53125" style="68" customWidth="1"/>
    <col min="7950" max="7950" width="16.46484375" style="68" customWidth="1"/>
    <col min="7951" max="7951" width="18.6640625" style="68" customWidth="1"/>
    <col min="7952" max="7952" width="17.46484375" style="68" customWidth="1"/>
    <col min="7953" max="7953" width="17.33203125" style="68" customWidth="1"/>
    <col min="7954" max="7964" width="15.6640625" style="68" customWidth="1"/>
    <col min="7965" max="8192" width="11.46484375" style="68"/>
    <col min="8193" max="8193" width="4.1328125" style="68" customWidth="1"/>
    <col min="8194" max="8194" width="5.33203125" style="68" customWidth="1"/>
    <col min="8195" max="8195" width="13" style="68" customWidth="1"/>
    <col min="8196" max="8196" width="14.6640625" style="68" customWidth="1"/>
    <col min="8197" max="8197" width="20.33203125" style="68" customWidth="1"/>
    <col min="8198" max="8198" width="19.86328125" style="68" customWidth="1"/>
    <col min="8199" max="8199" width="16.46484375" style="68" customWidth="1"/>
    <col min="8200" max="8200" width="15" style="68" customWidth="1"/>
    <col min="8201" max="8201" width="14.1328125" style="68" customWidth="1"/>
    <col min="8202" max="8202" width="13.53125" style="68" customWidth="1"/>
    <col min="8203" max="8203" width="13.86328125" style="68" customWidth="1"/>
    <col min="8204" max="8204" width="11.53125" style="68" customWidth="1"/>
    <col min="8205" max="8205" width="13.53125" style="68" customWidth="1"/>
    <col min="8206" max="8206" width="16.46484375" style="68" customWidth="1"/>
    <col min="8207" max="8207" width="18.6640625" style="68" customWidth="1"/>
    <col min="8208" max="8208" width="17.46484375" style="68" customWidth="1"/>
    <col min="8209" max="8209" width="17.33203125" style="68" customWidth="1"/>
    <col min="8210" max="8220" width="15.6640625" style="68" customWidth="1"/>
    <col min="8221" max="8448" width="11.46484375" style="68"/>
    <col min="8449" max="8449" width="4.1328125" style="68" customWidth="1"/>
    <col min="8450" max="8450" width="5.33203125" style="68" customWidth="1"/>
    <col min="8451" max="8451" width="13" style="68" customWidth="1"/>
    <col min="8452" max="8452" width="14.6640625" style="68" customWidth="1"/>
    <col min="8453" max="8453" width="20.33203125" style="68" customWidth="1"/>
    <col min="8454" max="8454" width="19.86328125" style="68" customWidth="1"/>
    <col min="8455" max="8455" width="16.46484375" style="68" customWidth="1"/>
    <col min="8456" max="8456" width="15" style="68" customWidth="1"/>
    <col min="8457" max="8457" width="14.1328125" style="68" customWidth="1"/>
    <col min="8458" max="8458" width="13.53125" style="68" customWidth="1"/>
    <col min="8459" max="8459" width="13.86328125" style="68" customWidth="1"/>
    <col min="8460" max="8460" width="11.53125" style="68" customWidth="1"/>
    <col min="8461" max="8461" width="13.53125" style="68" customWidth="1"/>
    <col min="8462" max="8462" width="16.46484375" style="68" customWidth="1"/>
    <col min="8463" max="8463" width="18.6640625" style="68" customWidth="1"/>
    <col min="8464" max="8464" width="17.46484375" style="68" customWidth="1"/>
    <col min="8465" max="8465" width="17.33203125" style="68" customWidth="1"/>
    <col min="8466" max="8476" width="15.6640625" style="68" customWidth="1"/>
    <col min="8477" max="8704" width="11.46484375" style="68"/>
    <col min="8705" max="8705" width="4.1328125" style="68" customWidth="1"/>
    <col min="8706" max="8706" width="5.33203125" style="68" customWidth="1"/>
    <col min="8707" max="8707" width="13" style="68" customWidth="1"/>
    <col min="8708" max="8708" width="14.6640625" style="68" customWidth="1"/>
    <col min="8709" max="8709" width="20.33203125" style="68" customWidth="1"/>
    <col min="8710" max="8710" width="19.86328125" style="68" customWidth="1"/>
    <col min="8711" max="8711" width="16.46484375" style="68" customWidth="1"/>
    <col min="8712" max="8712" width="15" style="68" customWidth="1"/>
    <col min="8713" max="8713" width="14.1328125" style="68" customWidth="1"/>
    <col min="8714" max="8714" width="13.53125" style="68" customWidth="1"/>
    <col min="8715" max="8715" width="13.86328125" style="68" customWidth="1"/>
    <col min="8716" max="8716" width="11.53125" style="68" customWidth="1"/>
    <col min="8717" max="8717" width="13.53125" style="68" customWidth="1"/>
    <col min="8718" max="8718" width="16.46484375" style="68" customWidth="1"/>
    <col min="8719" max="8719" width="18.6640625" style="68" customWidth="1"/>
    <col min="8720" max="8720" width="17.46484375" style="68" customWidth="1"/>
    <col min="8721" max="8721" width="17.33203125" style="68" customWidth="1"/>
    <col min="8722" max="8732" width="15.6640625" style="68" customWidth="1"/>
    <col min="8733" max="8960" width="11.46484375" style="68"/>
    <col min="8961" max="8961" width="4.1328125" style="68" customWidth="1"/>
    <col min="8962" max="8962" width="5.33203125" style="68" customWidth="1"/>
    <col min="8963" max="8963" width="13" style="68" customWidth="1"/>
    <col min="8964" max="8964" width="14.6640625" style="68" customWidth="1"/>
    <col min="8965" max="8965" width="20.33203125" style="68" customWidth="1"/>
    <col min="8966" max="8966" width="19.86328125" style="68" customWidth="1"/>
    <col min="8967" max="8967" width="16.46484375" style="68" customWidth="1"/>
    <col min="8968" max="8968" width="15" style="68" customWidth="1"/>
    <col min="8969" max="8969" width="14.1328125" style="68" customWidth="1"/>
    <col min="8970" max="8970" width="13.53125" style="68" customWidth="1"/>
    <col min="8971" max="8971" width="13.86328125" style="68" customWidth="1"/>
    <col min="8972" max="8972" width="11.53125" style="68" customWidth="1"/>
    <col min="8973" max="8973" width="13.53125" style="68" customWidth="1"/>
    <col min="8974" max="8974" width="16.46484375" style="68" customWidth="1"/>
    <col min="8975" max="8975" width="18.6640625" style="68" customWidth="1"/>
    <col min="8976" max="8976" width="17.46484375" style="68" customWidth="1"/>
    <col min="8977" max="8977" width="17.33203125" style="68" customWidth="1"/>
    <col min="8978" max="8988" width="15.6640625" style="68" customWidth="1"/>
    <col min="8989" max="9216" width="11.46484375" style="68"/>
    <col min="9217" max="9217" width="4.1328125" style="68" customWidth="1"/>
    <col min="9218" max="9218" width="5.33203125" style="68" customWidth="1"/>
    <col min="9219" max="9219" width="13" style="68" customWidth="1"/>
    <col min="9220" max="9220" width="14.6640625" style="68" customWidth="1"/>
    <col min="9221" max="9221" width="20.33203125" style="68" customWidth="1"/>
    <col min="9222" max="9222" width="19.86328125" style="68" customWidth="1"/>
    <col min="9223" max="9223" width="16.46484375" style="68" customWidth="1"/>
    <col min="9224" max="9224" width="15" style="68" customWidth="1"/>
    <col min="9225" max="9225" width="14.1328125" style="68" customWidth="1"/>
    <col min="9226" max="9226" width="13.53125" style="68" customWidth="1"/>
    <col min="9227" max="9227" width="13.86328125" style="68" customWidth="1"/>
    <col min="9228" max="9228" width="11.53125" style="68" customWidth="1"/>
    <col min="9229" max="9229" width="13.53125" style="68" customWidth="1"/>
    <col min="9230" max="9230" width="16.46484375" style="68" customWidth="1"/>
    <col min="9231" max="9231" width="18.6640625" style="68" customWidth="1"/>
    <col min="9232" max="9232" width="17.46484375" style="68" customWidth="1"/>
    <col min="9233" max="9233" width="17.33203125" style="68" customWidth="1"/>
    <col min="9234" max="9244" width="15.6640625" style="68" customWidth="1"/>
    <col min="9245" max="9472" width="11.46484375" style="68"/>
    <col min="9473" max="9473" width="4.1328125" style="68" customWidth="1"/>
    <col min="9474" max="9474" width="5.33203125" style="68" customWidth="1"/>
    <col min="9475" max="9475" width="13" style="68" customWidth="1"/>
    <col min="9476" max="9476" width="14.6640625" style="68" customWidth="1"/>
    <col min="9477" max="9477" width="20.33203125" style="68" customWidth="1"/>
    <col min="9478" max="9478" width="19.86328125" style="68" customWidth="1"/>
    <col min="9479" max="9479" width="16.46484375" style="68" customWidth="1"/>
    <col min="9480" max="9480" width="15" style="68" customWidth="1"/>
    <col min="9481" max="9481" width="14.1328125" style="68" customWidth="1"/>
    <col min="9482" max="9482" width="13.53125" style="68" customWidth="1"/>
    <col min="9483" max="9483" width="13.86328125" style="68" customWidth="1"/>
    <col min="9484" max="9484" width="11.53125" style="68" customWidth="1"/>
    <col min="9485" max="9485" width="13.53125" style="68" customWidth="1"/>
    <col min="9486" max="9486" width="16.46484375" style="68" customWidth="1"/>
    <col min="9487" max="9487" width="18.6640625" style="68" customWidth="1"/>
    <col min="9488" max="9488" width="17.46484375" style="68" customWidth="1"/>
    <col min="9489" max="9489" width="17.33203125" style="68" customWidth="1"/>
    <col min="9490" max="9500" width="15.6640625" style="68" customWidth="1"/>
    <col min="9501" max="9728" width="11.46484375" style="68"/>
    <col min="9729" max="9729" width="4.1328125" style="68" customWidth="1"/>
    <col min="9730" max="9730" width="5.33203125" style="68" customWidth="1"/>
    <col min="9731" max="9731" width="13" style="68" customWidth="1"/>
    <col min="9732" max="9732" width="14.6640625" style="68" customWidth="1"/>
    <col min="9733" max="9733" width="20.33203125" style="68" customWidth="1"/>
    <col min="9734" max="9734" width="19.86328125" style="68" customWidth="1"/>
    <col min="9735" max="9735" width="16.46484375" style="68" customWidth="1"/>
    <col min="9736" max="9736" width="15" style="68" customWidth="1"/>
    <col min="9737" max="9737" width="14.1328125" style="68" customWidth="1"/>
    <col min="9738" max="9738" width="13.53125" style="68" customWidth="1"/>
    <col min="9739" max="9739" width="13.86328125" style="68" customWidth="1"/>
    <col min="9740" max="9740" width="11.53125" style="68" customWidth="1"/>
    <col min="9741" max="9741" width="13.53125" style="68" customWidth="1"/>
    <col min="9742" max="9742" width="16.46484375" style="68" customWidth="1"/>
    <col min="9743" max="9743" width="18.6640625" style="68" customWidth="1"/>
    <col min="9744" max="9744" width="17.46484375" style="68" customWidth="1"/>
    <col min="9745" max="9745" width="17.33203125" style="68" customWidth="1"/>
    <col min="9746" max="9756" width="15.6640625" style="68" customWidth="1"/>
    <col min="9757" max="9984" width="11.46484375" style="68"/>
    <col min="9985" max="9985" width="4.1328125" style="68" customWidth="1"/>
    <col min="9986" max="9986" width="5.33203125" style="68" customWidth="1"/>
    <col min="9987" max="9987" width="13" style="68" customWidth="1"/>
    <col min="9988" max="9988" width="14.6640625" style="68" customWidth="1"/>
    <col min="9989" max="9989" width="20.33203125" style="68" customWidth="1"/>
    <col min="9990" max="9990" width="19.86328125" style="68" customWidth="1"/>
    <col min="9991" max="9991" width="16.46484375" style="68" customWidth="1"/>
    <col min="9992" max="9992" width="15" style="68" customWidth="1"/>
    <col min="9993" max="9993" width="14.1328125" style="68" customWidth="1"/>
    <col min="9994" max="9994" width="13.53125" style="68" customWidth="1"/>
    <col min="9995" max="9995" width="13.86328125" style="68" customWidth="1"/>
    <col min="9996" max="9996" width="11.53125" style="68" customWidth="1"/>
    <col min="9997" max="9997" width="13.53125" style="68" customWidth="1"/>
    <col min="9998" max="9998" width="16.46484375" style="68" customWidth="1"/>
    <col min="9999" max="9999" width="18.6640625" style="68" customWidth="1"/>
    <col min="10000" max="10000" width="17.46484375" style="68" customWidth="1"/>
    <col min="10001" max="10001" width="17.33203125" style="68" customWidth="1"/>
    <col min="10002" max="10012" width="15.6640625" style="68" customWidth="1"/>
    <col min="10013" max="10240" width="11.46484375" style="68"/>
    <col min="10241" max="10241" width="4.1328125" style="68" customWidth="1"/>
    <col min="10242" max="10242" width="5.33203125" style="68" customWidth="1"/>
    <col min="10243" max="10243" width="13" style="68" customWidth="1"/>
    <col min="10244" max="10244" width="14.6640625" style="68" customWidth="1"/>
    <col min="10245" max="10245" width="20.33203125" style="68" customWidth="1"/>
    <col min="10246" max="10246" width="19.86328125" style="68" customWidth="1"/>
    <col min="10247" max="10247" width="16.46484375" style="68" customWidth="1"/>
    <col min="10248" max="10248" width="15" style="68" customWidth="1"/>
    <col min="10249" max="10249" width="14.1328125" style="68" customWidth="1"/>
    <col min="10250" max="10250" width="13.53125" style="68" customWidth="1"/>
    <col min="10251" max="10251" width="13.86328125" style="68" customWidth="1"/>
    <col min="10252" max="10252" width="11.53125" style="68" customWidth="1"/>
    <col min="10253" max="10253" width="13.53125" style="68" customWidth="1"/>
    <col min="10254" max="10254" width="16.46484375" style="68" customWidth="1"/>
    <col min="10255" max="10255" width="18.6640625" style="68" customWidth="1"/>
    <col min="10256" max="10256" width="17.46484375" style="68" customWidth="1"/>
    <col min="10257" max="10257" width="17.33203125" style="68" customWidth="1"/>
    <col min="10258" max="10268" width="15.6640625" style="68" customWidth="1"/>
    <col min="10269" max="10496" width="11.46484375" style="68"/>
    <col min="10497" max="10497" width="4.1328125" style="68" customWidth="1"/>
    <col min="10498" max="10498" width="5.33203125" style="68" customWidth="1"/>
    <col min="10499" max="10499" width="13" style="68" customWidth="1"/>
    <col min="10500" max="10500" width="14.6640625" style="68" customWidth="1"/>
    <col min="10501" max="10501" width="20.33203125" style="68" customWidth="1"/>
    <col min="10502" max="10502" width="19.86328125" style="68" customWidth="1"/>
    <col min="10503" max="10503" width="16.46484375" style="68" customWidth="1"/>
    <col min="10504" max="10504" width="15" style="68" customWidth="1"/>
    <col min="10505" max="10505" width="14.1328125" style="68" customWidth="1"/>
    <col min="10506" max="10506" width="13.53125" style="68" customWidth="1"/>
    <col min="10507" max="10507" width="13.86328125" style="68" customWidth="1"/>
    <col min="10508" max="10508" width="11.53125" style="68" customWidth="1"/>
    <col min="10509" max="10509" width="13.53125" style="68" customWidth="1"/>
    <col min="10510" max="10510" width="16.46484375" style="68" customWidth="1"/>
    <col min="10511" max="10511" width="18.6640625" style="68" customWidth="1"/>
    <col min="10512" max="10512" width="17.46484375" style="68" customWidth="1"/>
    <col min="10513" max="10513" width="17.33203125" style="68" customWidth="1"/>
    <col min="10514" max="10524" width="15.6640625" style="68" customWidth="1"/>
    <col min="10525" max="10752" width="11.46484375" style="68"/>
    <col min="10753" max="10753" width="4.1328125" style="68" customWidth="1"/>
    <col min="10754" max="10754" width="5.33203125" style="68" customWidth="1"/>
    <col min="10755" max="10755" width="13" style="68" customWidth="1"/>
    <col min="10756" max="10756" width="14.6640625" style="68" customWidth="1"/>
    <col min="10757" max="10757" width="20.33203125" style="68" customWidth="1"/>
    <col min="10758" max="10758" width="19.86328125" style="68" customWidth="1"/>
    <col min="10759" max="10759" width="16.46484375" style="68" customWidth="1"/>
    <col min="10760" max="10760" width="15" style="68" customWidth="1"/>
    <col min="10761" max="10761" width="14.1328125" style="68" customWidth="1"/>
    <col min="10762" max="10762" width="13.53125" style="68" customWidth="1"/>
    <col min="10763" max="10763" width="13.86328125" style="68" customWidth="1"/>
    <col min="10764" max="10764" width="11.53125" style="68" customWidth="1"/>
    <col min="10765" max="10765" width="13.53125" style="68" customWidth="1"/>
    <col min="10766" max="10766" width="16.46484375" style="68" customWidth="1"/>
    <col min="10767" max="10767" width="18.6640625" style="68" customWidth="1"/>
    <col min="10768" max="10768" width="17.46484375" style="68" customWidth="1"/>
    <col min="10769" max="10769" width="17.33203125" style="68" customWidth="1"/>
    <col min="10770" max="10780" width="15.6640625" style="68" customWidth="1"/>
    <col min="10781" max="11008" width="11.46484375" style="68"/>
    <col min="11009" max="11009" width="4.1328125" style="68" customWidth="1"/>
    <col min="11010" max="11010" width="5.33203125" style="68" customWidth="1"/>
    <col min="11011" max="11011" width="13" style="68" customWidth="1"/>
    <col min="11012" max="11012" width="14.6640625" style="68" customWidth="1"/>
    <col min="11013" max="11013" width="20.33203125" style="68" customWidth="1"/>
    <col min="11014" max="11014" width="19.86328125" style="68" customWidth="1"/>
    <col min="11015" max="11015" width="16.46484375" style="68" customWidth="1"/>
    <col min="11016" max="11016" width="15" style="68" customWidth="1"/>
    <col min="11017" max="11017" width="14.1328125" style="68" customWidth="1"/>
    <col min="11018" max="11018" width="13.53125" style="68" customWidth="1"/>
    <col min="11019" max="11019" width="13.86328125" style="68" customWidth="1"/>
    <col min="11020" max="11020" width="11.53125" style="68" customWidth="1"/>
    <col min="11021" max="11021" width="13.53125" style="68" customWidth="1"/>
    <col min="11022" max="11022" width="16.46484375" style="68" customWidth="1"/>
    <col min="11023" max="11023" width="18.6640625" style="68" customWidth="1"/>
    <col min="11024" max="11024" width="17.46484375" style="68" customWidth="1"/>
    <col min="11025" max="11025" width="17.33203125" style="68" customWidth="1"/>
    <col min="11026" max="11036" width="15.6640625" style="68" customWidth="1"/>
    <col min="11037" max="11264" width="11.46484375" style="68"/>
    <col min="11265" max="11265" width="4.1328125" style="68" customWidth="1"/>
    <col min="11266" max="11266" width="5.33203125" style="68" customWidth="1"/>
    <col min="11267" max="11267" width="13" style="68" customWidth="1"/>
    <col min="11268" max="11268" width="14.6640625" style="68" customWidth="1"/>
    <col min="11269" max="11269" width="20.33203125" style="68" customWidth="1"/>
    <col min="11270" max="11270" width="19.86328125" style="68" customWidth="1"/>
    <col min="11271" max="11271" width="16.46484375" style="68" customWidth="1"/>
    <col min="11272" max="11272" width="15" style="68" customWidth="1"/>
    <col min="11273" max="11273" width="14.1328125" style="68" customWidth="1"/>
    <col min="11274" max="11274" width="13.53125" style="68" customWidth="1"/>
    <col min="11275" max="11275" width="13.86328125" style="68" customWidth="1"/>
    <col min="11276" max="11276" width="11.53125" style="68" customWidth="1"/>
    <col min="11277" max="11277" width="13.53125" style="68" customWidth="1"/>
    <col min="11278" max="11278" width="16.46484375" style="68" customWidth="1"/>
    <col min="11279" max="11279" width="18.6640625" style="68" customWidth="1"/>
    <col min="11280" max="11280" width="17.46484375" style="68" customWidth="1"/>
    <col min="11281" max="11281" width="17.33203125" style="68" customWidth="1"/>
    <col min="11282" max="11292" width="15.6640625" style="68" customWidth="1"/>
    <col min="11293" max="11520" width="11.46484375" style="68"/>
    <col min="11521" max="11521" width="4.1328125" style="68" customWidth="1"/>
    <col min="11522" max="11522" width="5.33203125" style="68" customWidth="1"/>
    <col min="11523" max="11523" width="13" style="68" customWidth="1"/>
    <col min="11524" max="11524" width="14.6640625" style="68" customWidth="1"/>
    <col min="11525" max="11525" width="20.33203125" style="68" customWidth="1"/>
    <col min="11526" max="11526" width="19.86328125" style="68" customWidth="1"/>
    <col min="11527" max="11527" width="16.46484375" style="68" customWidth="1"/>
    <col min="11528" max="11528" width="15" style="68" customWidth="1"/>
    <col min="11529" max="11529" width="14.1328125" style="68" customWidth="1"/>
    <col min="11530" max="11530" width="13.53125" style="68" customWidth="1"/>
    <col min="11531" max="11531" width="13.86328125" style="68" customWidth="1"/>
    <col min="11532" max="11532" width="11.53125" style="68" customWidth="1"/>
    <col min="11533" max="11533" width="13.53125" style="68" customWidth="1"/>
    <col min="11534" max="11534" width="16.46484375" style="68" customWidth="1"/>
    <col min="11535" max="11535" width="18.6640625" style="68" customWidth="1"/>
    <col min="11536" max="11536" width="17.46484375" style="68" customWidth="1"/>
    <col min="11537" max="11537" width="17.33203125" style="68" customWidth="1"/>
    <col min="11538" max="11548" width="15.6640625" style="68" customWidth="1"/>
    <col min="11549" max="11776" width="11.46484375" style="68"/>
    <col min="11777" max="11777" width="4.1328125" style="68" customWidth="1"/>
    <col min="11778" max="11778" width="5.33203125" style="68" customWidth="1"/>
    <col min="11779" max="11779" width="13" style="68" customWidth="1"/>
    <col min="11780" max="11780" width="14.6640625" style="68" customWidth="1"/>
    <col min="11781" max="11781" width="20.33203125" style="68" customWidth="1"/>
    <col min="11782" max="11782" width="19.86328125" style="68" customWidth="1"/>
    <col min="11783" max="11783" width="16.46484375" style="68" customWidth="1"/>
    <col min="11784" max="11784" width="15" style="68" customWidth="1"/>
    <col min="11785" max="11785" width="14.1328125" style="68" customWidth="1"/>
    <col min="11786" max="11786" width="13.53125" style="68" customWidth="1"/>
    <col min="11787" max="11787" width="13.86328125" style="68" customWidth="1"/>
    <col min="11788" max="11788" width="11.53125" style="68" customWidth="1"/>
    <col min="11789" max="11789" width="13.53125" style="68" customWidth="1"/>
    <col min="11790" max="11790" width="16.46484375" style="68" customWidth="1"/>
    <col min="11791" max="11791" width="18.6640625" style="68" customWidth="1"/>
    <col min="11792" max="11792" width="17.46484375" style="68" customWidth="1"/>
    <col min="11793" max="11793" width="17.33203125" style="68" customWidth="1"/>
    <col min="11794" max="11804" width="15.6640625" style="68" customWidth="1"/>
    <col min="11805" max="12032" width="11.46484375" style="68"/>
    <col min="12033" max="12033" width="4.1328125" style="68" customWidth="1"/>
    <col min="12034" max="12034" width="5.33203125" style="68" customWidth="1"/>
    <col min="12035" max="12035" width="13" style="68" customWidth="1"/>
    <col min="12036" max="12036" width="14.6640625" style="68" customWidth="1"/>
    <col min="12037" max="12037" width="20.33203125" style="68" customWidth="1"/>
    <col min="12038" max="12038" width="19.86328125" style="68" customWidth="1"/>
    <col min="12039" max="12039" width="16.46484375" style="68" customWidth="1"/>
    <col min="12040" max="12040" width="15" style="68" customWidth="1"/>
    <col min="12041" max="12041" width="14.1328125" style="68" customWidth="1"/>
    <col min="12042" max="12042" width="13.53125" style="68" customWidth="1"/>
    <col min="12043" max="12043" width="13.86328125" style="68" customWidth="1"/>
    <col min="12044" max="12044" width="11.53125" style="68" customWidth="1"/>
    <col min="12045" max="12045" width="13.53125" style="68" customWidth="1"/>
    <col min="12046" max="12046" width="16.46484375" style="68" customWidth="1"/>
    <col min="12047" max="12047" width="18.6640625" style="68" customWidth="1"/>
    <col min="12048" max="12048" width="17.46484375" style="68" customWidth="1"/>
    <col min="12049" max="12049" width="17.33203125" style="68" customWidth="1"/>
    <col min="12050" max="12060" width="15.6640625" style="68" customWidth="1"/>
    <col min="12061" max="12288" width="11.46484375" style="68"/>
    <col min="12289" max="12289" width="4.1328125" style="68" customWidth="1"/>
    <col min="12290" max="12290" width="5.33203125" style="68" customWidth="1"/>
    <col min="12291" max="12291" width="13" style="68" customWidth="1"/>
    <col min="12292" max="12292" width="14.6640625" style="68" customWidth="1"/>
    <col min="12293" max="12293" width="20.33203125" style="68" customWidth="1"/>
    <col min="12294" max="12294" width="19.86328125" style="68" customWidth="1"/>
    <col min="12295" max="12295" width="16.46484375" style="68" customWidth="1"/>
    <col min="12296" max="12296" width="15" style="68" customWidth="1"/>
    <col min="12297" max="12297" width="14.1328125" style="68" customWidth="1"/>
    <col min="12298" max="12298" width="13.53125" style="68" customWidth="1"/>
    <col min="12299" max="12299" width="13.86328125" style="68" customWidth="1"/>
    <col min="12300" max="12300" width="11.53125" style="68" customWidth="1"/>
    <col min="12301" max="12301" width="13.53125" style="68" customWidth="1"/>
    <col min="12302" max="12302" width="16.46484375" style="68" customWidth="1"/>
    <col min="12303" max="12303" width="18.6640625" style="68" customWidth="1"/>
    <col min="12304" max="12304" width="17.46484375" style="68" customWidth="1"/>
    <col min="12305" max="12305" width="17.33203125" style="68" customWidth="1"/>
    <col min="12306" max="12316" width="15.6640625" style="68" customWidth="1"/>
    <col min="12317" max="12544" width="11.46484375" style="68"/>
    <col min="12545" max="12545" width="4.1328125" style="68" customWidth="1"/>
    <col min="12546" max="12546" width="5.33203125" style="68" customWidth="1"/>
    <col min="12547" max="12547" width="13" style="68" customWidth="1"/>
    <col min="12548" max="12548" width="14.6640625" style="68" customWidth="1"/>
    <col min="12549" max="12549" width="20.33203125" style="68" customWidth="1"/>
    <col min="12550" max="12550" width="19.86328125" style="68" customWidth="1"/>
    <col min="12551" max="12551" width="16.46484375" style="68" customWidth="1"/>
    <col min="12552" max="12552" width="15" style="68" customWidth="1"/>
    <col min="12553" max="12553" width="14.1328125" style="68" customWidth="1"/>
    <col min="12554" max="12554" width="13.53125" style="68" customWidth="1"/>
    <col min="12555" max="12555" width="13.86328125" style="68" customWidth="1"/>
    <col min="12556" max="12556" width="11.53125" style="68" customWidth="1"/>
    <col min="12557" max="12557" width="13.53125" style="68" customWidth="1"/>
    <col min="12558" max="12558" width="16.46484375" style="68" customWidth="1"/>
    <col min="12559" max="12559" width="18.6640625" style="68" customWidth="1"/>
    <col min="12560" max="12560" width="17.46484375" style="68" customWidth="1"/>
    <col min="12561" max="12561" width="17.33203125" style="68" customWidth="1"/>
    <col min="12562" max="12572" width="15.6640625" style="68" customWidth="1"/>
    <col min="12573" max="12800" width="11.46484375" style="68"/>
    <col min="12801" max="12801" width="4.1328125" style="68" customWidth="1"/>
    <col min="12802" max="12802" width="5.33203125" style="68" customWidth="1"/>
    <col min="12803" max="12803" width="13" style="68" customWidth="1"/>
    <col min="12804" max="12804" width="14.6640625" style="68" customWidth="1"/>
    <col min="12805" max="12805" width="20.33203125" style="68" customWidth="1"/>
    <col min="12806" max="12806" width="19.86328125" style="68" customWidth="1"/>
    <col min="12807" max="12807" width="16.46484375" style="68" customWidth="1"/>
    <col min="12808" max="12808" width="15" style="68" customWidth="1"/>
    <col min="12809" max="12809" width="14.1328125" style="68" customWidth="1"/>
    <col min="12810" max="12810" width="13.53125" style="68" customWidth="1"/>
    <col min="12811" max="12811" width="13.86328125" style="68" customWidth="1"/>
    <col min="12812" max="12812" width="11.53125" style="68" customWidth="1"/>
    <col min="12813" max="12813" width="13.53125" style="68" customWidth="1"/>
    <col min="12814" max="12814" width="16.46484375" style="68" customWidth="1"/>
    <col min="12815" max="12815" width="18.6640625" style="68" customWidth="1"/>
    <col min="12816" max="12816" width="17.46484375" style="68" customWidth="1"/>
    <col min="12817" max="12817" width="17.33203125" style="68" customWidth="1"/>
    <col min="12818" max="12828" width="15.6640625" style="68" customWidth="1"/>
    <col min="12829" max="13056" width="11.46484375" style="68"/>
    <col min="13057" max="13057" width="4.1328125" style="68" customWidth="1"/>
    <col min="13058" max="13058" width="5.33203125" style="68" customWidth="1"/>
    <col min="13059" max="13059" width="13" style="68" customWidth="1"/>
    <col min="13060" max="13060" width="14.6640625" style="68" customWidth="1"/>
    <col min="13061" max="13061" width="20.33203125" style="68" customWidth="1"/>
    <col min="13062" max="13062" width="19.86328125" style="68" customWidth="1"/>
    <col min="13063" max="13063" width="16.46484375" style="68" customWidth="1"/>
    <col min="13064" max="13064" width="15" style="68" customWidth="1"/>
    <col min="13065" max="13065" width="14.1328125" style="68" customWidth="1"/>
    <col min="13066" max="13066" width="13.53125" style="68" customWidth="1"/>
    <col min="13067" max="13067" width="13.86328125" style="68" customWidth="1"/>
    <col min="13068" max="13068" width="11.53125" style="68" customWidth="1"/>
    <col min="13069" max="13069" width="13.53125" style="68" customWidth="1"/>
    <col min="13070" max="13070" width="16.46484375" style="68" customWidth="1"/>
    <col min="13071" max="13071" width="18.6640625" style="68" customWidth="1"/>
    <col min="13072" max="13072" width="17.46484375" style="68" customWidth="1"/>
    <col min="13073" max="13073" width="17.33203125" style="68" customWidth="1"/>
    <col min="13074" max="13084" width="15.6640625" style="68" customWidth="1"/>
    <col min="13085" max="13312" width="11.46484375" style="68"/>
    <col min="13313" max="13313" width="4.1328125" style="68" customWidth="1"/>
    <col min="13314" max="13314" width="5.33203125" style="68" customWidth="1"/>
    <col min="13315" max="13315" width="13" style="68" customWidth="1"/>
    <col min="13316" max="13316" width="14.6640625" style="68" customWidth="1"/>
    <col min="13317" max="13317" width="20.33203125" style="68" customWidth="1"/>
    <col min="13318" max="13318" width="19.86328125" style="68" customWidth="1"/>
    <col min="13319" max="13319" width="16.46484375" style="68" customWidth="1"/>
    <col min="13320" max="13320" width="15" style="68" customWidth="1"/>
    <col min="13321" max="13321" width="14.1328125" style="68" customWidth="1"/>
    <col min="13322" max="13322" width="13.53125" style="68" customWidth="1"/>
    <col min="13323" max="13323" width="13.86328125" style="68" customWidth="1"/>
    <col min="13324" max="13324" width="11.53125" style="68" customWidth="1"/>
    <col min="13325" max="13325" width="13.53125" style="68" customWidth="1"/>
    <col min="13326" max="13326" width="16.46484375" style="68" customWidth="1"/>
    <col min="13327" max="13327" width="18.6640625" style="68" customWidth="1"/>
    <col min="13328" max="13328" width="17.46484375" style="68" customWidth="1"/>
    <col min="13329" max="13329" width="17.33203125" style="68" customWidth="1"/>
    <col min="13330" max="13340" width="15.6640625" style="68" customWidth="1"/>
    <col min="13341" max="13568" width="11.46484375" style="68"/>
    <col min="13569" max="13569" width="4.1328125" style="68" customWidth="1"/>
    <col min="13570" max="13570" width="5.33203125" style="68" customWidth="1"/>
    <col min="13571" max="13571" width="13" style="68" customWidth="1"/>
    <col min="13572" max="13572" width="14.6640625" style="68" customWidth="1"/>
    <col min="13573" max="13573" width="20.33203125" style="68" customWidth="1"/>
    <col min="13574" max="13574" width="19.86328125" style="68" customWidth="1"/>
    <col min="13575" max="13575" width="16.46484375" style="68" customWidth="1"/>
    <col min="13576" max="13576" width="15" style="68" customWidth="1"/>
    <col min="13577" max="13577" width="14.1328125" style="68" customWidth="1"/>
    <col min="13578" max="13578" width="13.53125" style="68" customWidth="1"/>
    <col min="13579" max="13579" width="13.86328125" style="68" customWidth="1"/>
    <col min="13580" max="13580" width="11.53125" style="68" customWidth="1"/>
    <col min="13581" max="13581" width="13.53125" style="68" customWidth="1"/>
    <col min="13582" max="13582" width="16.46484375" style="68" customWidth="1"/>
    <col min="13583" max="13583" width="18.6640625" style="68" customWidth="1"/>
    <col min="13584" max="13584" width="17.46484375" style="68" customWidth="1"/>
    <col min="13585" max="13585" width="17.33203125" style="68" customWidth="1"/>
    <col min="13586" max="13596" width="15.6640625" style="68" customWidth="1"/>
    <col min="13597" max="13824" width="11.46484375" style="68"/>
    <col min="13825" max="13825" width="4.1328125" style="68" customWidth="1"/>
    <col min="13826" max="13826" width="5.33203125" style="68" customWidth="1"/>
    <col min="13827" max="13827" width="13" style="68" customWidth="1"/>
    <col min="13828" max="13828" width="14.6640625" style="68" customWidth="1"/>
    <col min="13829" max="13829" width="20.33203125" style="68" customWidth="1"/>
    <col min="13830" max="13830" width="19.86328125" style="68" customWidth="1"/>
    <col min="13831" max="13831" width="16.46484375" style="68" customWidth="1"/>
    <col min="13832" max="13832" width="15" style="68" customWidth="1"/>
    <col min="13833" max="13833" width="14.1328125" style="68" customWidth="1"/>
    <col min="13834" max="13834" width="13.53125" style="68" customWidth="1"/>
    <col min="13835" max="13835" width="13.86328125" style="68" customWidth="1"/>
    <col min="13836" max="13836" width="11.53125" style="68" customWidth="1"/>
    <col min="13837" max="13837" width="13.53125" style="68" customWidth="1"/>
    <col min="13838" max="13838" width="16.46484375" style="68" customWidth="1"/>
    <col min="13839" max="13839" width="18.6640625" style="68" customWidth="1"/>
    <col min="13840" max="13840" width="17.46484375" style="68" customWidth="1"/>
    <col min="13841" max="13841" width="17.33203125" style="68" customWidth="1"/>
    <col min="13842" max="13852" width="15.6640625" style="68" customWidth="1"/>
    <col min="13853" max="14080" width="11.46484375" style="68"/>
    <col min="14081" max="14081" width="4.1328125" style="68" customWidth="1"/>
    <col min="14082" max="14082" width="5.33203125" style="68" customWidth="1"/>
    <col min="14083" max="14083" width="13" style="68" customWidth="1"/>
    <col min="14084" max="14084" width="14.6640625" style="68" customWidth="1"/>
    <col min="14085" max="14085" width="20.33203125" style="68" customWidth="1"/>
    <col min="14086" max="14086" width="19.86328125" style="68" customWidth="1"/>
    <col min="14087" max="14087" width="16.46484375" style="68" customWidth="1"/>
    <col min="14088" max="14088" width="15" style="68" customWidth="1"/>
    <col min="14089" max="14089" width="14.1328125" style="68" customWidth="1"/>
    <col min="14090" max="14090" width="13.53125" style="68" customWidth="1"/>
    <col min="14091" max="14091" width="13.86328125" style="68" customWidth="1"/>
    <col min="14092" max="14092" width="11.53125" style="68" customWidth="1"/>
    <col min="14093" max="14093" width="13.53125" style="68" customWidth="1"/>
    <col min="14094" max="14094" width="16.46484375" style="68" customWidth="1"/>
    <col min="14095" max="14095" width="18.6640625" style="68" customWidth="1"/>
    <col min="14096" max="14096" width="17.46484375" style="68" customWidth="1"/>
    <col min="14097" max="14097" width="17.33203125" style="68" customWidth="1"/>
    <col min="14098" max="14108" width="15.6640625" style="68" customWidth="1"/>
    <col min="14109" max="14336" width="11.46484375" style="68"/>
    <col min="14337" max="14337" width="4.1328125" style="68" customWidth="1"/>
    <col min="14338" max="14338" width="5.33203125" style="68" customWidth="1"/>
    <col min="14339" max="14339" width="13" style="68" customWidth="1"/>
    <col min="14340" max="14340" width="14.6640625" style="68" customWidth="1"/>
    <col min="14341" max="14341" width="20.33203125" style="68" customWidth="1"/>
    <col min="14342" max="14342" width="19.86328125" style="68" customWidth="1"/>
    <col min="14343" max="14343" width="16.46484375" style="68" customWidth="1"/>
    <col min="14344" max="14344" width="15" style="68" customWidth="1"/>
    <col min="14345" max="14345" width="14.1328125" style="68" customWidth="1"/>
    <col min="14346" max="14346" width="13.53125" style="68" customWidth="1"/>
    <col min="14347" max="14347" width="13.86328125" style="68" customWidth="1"/>
    <col min="14348" max="14348" width="11.53125" style="68" customWidth="1"/>
    <col min="14349" max="14349" width="13.53125" style="68" customWidth="1"/>
    <col min="14350" max="14350" width="16.46484375" style="68" customWidth="1"/>
    <col min="14351" max="14351" width="18.6640625" style="68" customWidth="1"/>
    <col min="14352" max="14352" width="17.46484375" style="68" customWidth="1"/>
    <col min="14353" max="14353" width="17.33203125" style="68" customWidth="1"/>
    <col min="14354" max="14364" width="15.6640625" style="68" customWidth="1"/>
    <col min="14365" max="14592" width="11.46484375" style="68"/>
    <col min="14593" max="14593" width="4.1328125" style="68" customWidth="1"/>
    <col min="14594" max="14594" width="5.33203125" style="68" customWidth="1"/>
    <col min="14595" max="14595" width="13" style="68" customWidth="1"/>
    <col min="14596" max="14596" width="14.6640625" style="68" customWidth="1"/>
    <col min="14597" max="14597" width="20.33203125" style="68" customWidth="1"/>
    <col min="14598" max="14598" width="19.86328125" style="68" customWidth="1"/>
    <col min="14599" max="14599" width="16.46484375" style="68" customWidth="1"/>
    <col min="14600" max="14600" width="15" style="68" customWidth="1"/>
    <col min="14601" max="14601" width="14.1328125" style="68" customWidth="1"/>
    <col min="14602" max="14602" width="13.53125" style="68" customWidth="1"/>
    <col min="14603" max="14603" width="13.86328125" style="68" customWidth="1"/>
    <col min="14604" max="14604" width="11.53125" style="68" customWidth="1"/>
    <col min="14605" max="14605" width="13.53125" style="68" customWidth="1"/>
    <col min="14606" max="14606" width="16.46484375" style="68" customWidth="1"/>
    <col min="14607" max="14607" width="18.6640625" style="68" customWidth="1"/>
    <col min="14608" max="14608" width="17.46484375" style="68" customWidth="1"/>
    <col min="14609" max="14609" width="17.33203125" style="68" customWidth="1"/>
    <col min="14610" max="14620" width="15.6640625" style="68" customWidth="1"/>
    <col min="14621" max="14848" width="11.46484375" style="68"/>
    <col min="14849" max="14849" width="4.1328125" style="68" customWidth="1"/>
    <col min="14850" max="14850" width="5.33203125" style="68" customWidth="1"/>
    <col min="14851" max="14851" width="13" style="68" customWidth="1"/>
    <col min="14852" max="14852" width="14.6640625" style="68" customWidth="1"/>
    <col min="14853" max="14853" width="20.33203125" style="68" customWidth="1"/>
    <col min="14854" max="14854" width="19.86328125" style="68" customWidth="1"/>
    <col min="14855" max="14855" width="16.46484375" style="68" customWidth="1"/>
    <col min="14856" max="14856" width="15" style="68" customWidth="1"/>
    <col min="14857" max="14857" width="14.1328125" style="68" customWidth="1"/>
    <col min="14858" max="14858" width="13.53125" style="68" customWidth="1"/>
    <col min="14859" max="14859" width="13.86328125" style="68" customWidth="1"/>
    <col min="14860" max="14860" width="11.53125" style="68" customWidth="1"/>
    <col min="14861" max="14861" width="13.53125" style="68" customWidth="1"/>
    <col min="14862" max="14862" width="16.46484375" style="68" customWidth="1"/>
    <col min="14863" max="14863" width="18.6640625" style="68" customWidth="1"/>
    <col min="14864" max="14864" width="17.46484375" style="68" customWidth="1"/>
    <col min="14865" max="14865" width="17.33203125" style="68" customWidth="1"/>
    <col min="14866" max="14876" width="15.6640625" style="68" customWidth="1"/>
    <col min="14877" max="15104" width="11.46484375" style="68"/>
    <col min="15105" max="15105" width="4.1328125" style="68" customWidth="1"/>
    <col min="15106" max="15106" width="5.33203125" style="68" customWidth="1"/>
    <col min="15107" max="15107" width="13" style="68" customWidth="1"/>
    <col min="15108" max="15108" width="14.6640625" style="68" customWidth="1"/>
    <col min="15109" max="15109" width="20.33203125" style="68" customWidth="1"/>
    <col min="15110" max="15110" width="19.86328125" style="68" customWidth="1"/>
    <col min="15111" max="15111" width="16.46484375" style="68" customWidth="1"/>
    <col min="15112" max="15112" width="15" style="68" customWidth="1"/>
    <col min="15113" max="15113" width="14.1328125" style="68" customWidth="1"/>
    <col min="15114" max="15114" width="13.53125" style="68" customWidth="1"/>
    <col min="15115" max="15115" width="13.86328125" style="68" customWidth="1"/>
    <col min="15116" max="15116" width="11.53125" style="68" customWidth="1"/>
    <col min="15117" max="15117" width="13.53125" style="68" customWidth="1"/>
    <col min="15118" max="15118" width="16.46484375" style="68" customWidth="1"/>
    <col min="15119" max="15119" width="18.6640625" style="68" customWidth="1"/>
    <col min="15120" max="15120" width="17.46484375" style="68" customWidth="1"/>
    <col min="15121" max="15121" width="17.33203125" style="68" customWidth="1"/>
    <col min="15122" max="15132" width="15.6640625" style="68" customWidth="1"/>
    <col min="15133" max="15360" width="11.46484375" style="68"/>
    <col min="15361" max="15361" width="4.1328125" style="68" customWidth="1"/>
    <col min="15362" max="15362" width="5.33203125" style="68" customWidth="1"/>
    <col min="15363" max="15363" width="13" style="68" customWidth="1"/>
    <col min="15364" max="15364" width="14.6640625" style="68" customWidth="1"/>
    <col min="15365" max="15365" width="20.33203125" style="68" customWidth="1"/>
    <col min="15366" max="15366" width="19.86328125" style="68" customWidth="1"/>
    <col min="15367" max="15367" width="16.46484375" style="68" customWidth="1"/>
    <col min="15368" max="15368" width="15" style="68" customWidth="1"/>
    <col min="15369" max="15369" width="14.1328125" style="68" customWidth="1"/>
    <col min="15370" max="15370" width="13.53125" style="68" customWidth="1"/>
    <col min="15371" max="15371" width="13.86328125" style="68" customWidth="1"/>
    <col min="15372" max="15372" width="11.53125" style="68" customWidth="1"/>
    <col min="15373" max="15373" width="13.53125" style="68" customWidth="1"/>
    <col min="15374" max="15374" width="16.46484375" style="68" customWidth="1"/>
    <col min="15375" max="15375" width="18.6640625" style="68" customWidth="1"/>
    <col min="15376" max="15376" width="17.46484375" style="68" customWidth="1"/>
    <col min="15377" max="15377" width="17.33203125" style="68" customWidth="1"/>
    <col min="15378" max="15388" width="15.6640625" style="68" customWidth="1"/>
    <col min="15389" max="15616" width="11.46484375" style="68"/>
    <col min="15617" max="15617" width="4.1328125" style="68" customWidth="1"/>
    <col min="15618" max="15618" width="5.33203125" style="68" customWidth="1"/>
    <col min="15619" max="15619" width="13" style="68" customWidth="1"/>
    <col min="15620" max="15620" width="14.6640625" style="68" customWidth="1"/>
    <col min="15621" max="15621" width="20.33203125" style="68" customWidth="1"/>
    <col min="15622" max="15622" width="19.86328125" style="68" customWidth="1"/>
    <col min="15623" max="15623" width="16.46484375" style="68" customWidth="1"/>
    <col min="15624" max="15624" width="15" style="68" customWidth="1"/>
    <col min="15625" max="15625" width="14.1328125" style="68" customWidth="1"/>
    <col min="15626" max="15626" width="13.53125" style="68" customWidth="1"/>
    <col min="15627" max="15627" width="13.86328125" style="68" customWidth="1"/>
    <col min="15628" max="15628" width="11.53125" style="68" customWidth="1"/>
    <col min="15629" max="15629" width="13.53125" style="68" customWidth="1"/>
    <col min="15630" max="15630" width="16.46484375" style="68" customWidth="1"/>
    <col min="15631" max="15631" width="18.6640625" style="68" customWidth="1"/>
    <col min="15632" max="15632" width="17.46484375" style="68" customWidth="1"/>
    <col min="15633" max="15633" width="17.33203125" style="68" customWidth="1"/>
    <col min="15634" max="15644" width="15.6640625" style="68" customWidth="1"/>
    <col min="15645" max="15872" width="11.46484375" style="68"/>
    <col min="15873" max="15873" width="4.1328125" style="68" customWidth="1"/>
    <col min="15874" max="15874" width="5.33203125" style="68" customWidth="1"/>
    <col min="15875" max="15875" width="13" style="68" customWidth="1"/>
    <col min="15876" max="15876" width="14.6640625" style="68" customWidth="1"/>
    <col min="15877" max="15877" width="20.33203125" style="68" customWidth="1"/>
    <col min="15878" max="15878" width="19.86328125" style="68" customWidth="1"/>
    <col min="15879" max="15879" width="16.46484375" style="68" customWidth="1"/>
    <col min="15880" max="15880" width="15" style="68" customWidth="1"/>
    <col min="15881" max="15881" width="14.1328125" style="68" customWidth="1"/>
    <col min="15882" max="15882" width="13.53125" style="68" customWidth="1"/>
    <col min="15883" max="15883" width="13.86328125" style="68" customWidth="1"/>
    <col min="15884" max="15884" width="11.53125" style="68" customWidth="1"/>
    <col min="15885" max="15885" width="13.53125" style="68" customWidth="1"/>
    <col min="15886" max="15886" width="16.46484375" style="68" customWidth="1"/>
    <col min="15887" max="15887" width="18.6640625" style="68" customWidth="1"/>
    <col min="15888" max="15888" width="17.46484375" style="68" customWidth="1"/>
    <col min="15889" max="15889" width="17.33203125" style="68" customWidth="1"/>
    <col min="15890" max="15900" width="15.6640625" style="68" customWidth="1"/>
    <col min="15901" max="16128" width="11.46484375" style="68"/>
    <col min="16129" max="16129" width="4.1328125" style="68" customWidth="1"/>
    <col min="16130" max="16130" width="5.33203125" style="68" customWidth="1"/>
    <col min="16131" max="16131" width="13" style="68" customWidth="1"/>
    <col min="16132" max="16132" width="14.6640625" style="68" customWidth="1"/>
    <col min="16133" max="16133" width="20.33203125" style="68" customWidth="1"/>
    <col min="16134" max="16134" width="19.86328125" style="68" customWidth="1"/>
    <col min="16135" max="16135" width="16.46484375" style="68" customWidth="1"/>
    <col min="16136" max="16136" width="15" style="68" customWidth="1"/>
    <col min="16137" max="16137" width="14.1328125" style="68" customWidth="1"/>
    <col min="16138" max="16138" width="13.53125" style="68" customWidth="1"/>
    <col min="16139" max="16139" width="13.86328125" style="68" customWidth="1"/>
    <col min="16140" max="16140" width="11.53125" style="68" customWidth="1"/>
    <col min="16141" max="16141" width="13.53125" style="68" customWidth="1"/>
    <col min="16142" max="16142" width="16.46484375" style="68" customWidth="1"/>
    <col min="16143" max="16143" width="18.6640625" style="68" customWidth="1"/>
    <col min="16144" max="16144" width="17.46484375" style="68" customWidth="1"/>
    <col min="16145" max="16145" width="17.33203125" style="68" customWidth="1"/>
    <col min="16146" max="16156" width="15.6640625" style="68" customWidth="1"/>
    <col min="16157" max="16384" width="11.46484375" style="68"/>
  </cols>
  <sheetData>
    <row r="2" spans="1:39" ht="18" x14ac:dyDescent="0.55000000000000004">
      <c r="D2" s="70"/>
    </row>
    <row r="4" spans="1:39" ht="13.15" x14ac:dyDescent="0.4">
      <c r="A4" s="71"/>
      <c r="B4" s="71"/>
      <c r="C4" s="71"/>
      <c r="D4" s="72"/>
      <c r="E4" s="72"/>
      <c r="F4" s="73"/>
      <c r="G4" s="73"/>
      <c r="H4" s="73"/>
      <c r="I4" s="74"/>
      <c r="J4" s="74" t="s">
        <v>423</v>
      </c>
      <c r="K4" s="68"/>
      <c r="L4" s="68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</row>
    <row r="5" spans="1:39" ht="13.15" x14ac:dyDescent="0.4">
      <c r="A5" s="71"/>
      <c r="B5" s="71"/>
      <c r="C5" s="71"/>
      <c r="D5" s="72"/>
      <c r="E5" s="72"/>
      <c r="F5" s="73"/>
      <c r="G5" s="73"/>
      <c r="H5" s="73"/>
      <c r="I5" s="76" t="s">
        <v>310</v>
      </c>
      <c r="J5" s="77"/>
      <c r="K5" s="76"/>
      <c r="L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</row>
    <row r="6" spans="1:39" ht="13.15" x14ac:dyDescent="0.3">
      <c r="A6" s="71"/>
      <c r="B6" s="78" t="s">
        <v>424</v>
      </c>
      <c r="C6" s="71"/>
      <c r="D6" s="72"/>
      <c r="E6" s="72"/>
      <c r="F6" s="79"/>
      <c r="G6" s="79"/>
      <c r="H6" s="79"/>
      <c r="I6" s="79"/>
      <c r="J6" s="79"/>
      <c r="K6" s="79"/>
      <c r="L6" s="80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</row>
    <row r="7" spans="1:39" x14ac:dyDescent="0.3">
      <c r="A7" s="71"/>
      <c r="B7" s="71"/>
      <c r="C7" s="71"/>
      <c r="D7" s="72"/>
      <c r="E7" s="72"/>
      <c r="F7" s="79"/>
      <c r="G7" s="79"/>
      <c r="H7" s="79"/>
      <c r="I7" s="79"/>
      <c r="J7" s="79"/>
      <c r="K7" s="79"/>
      <c r="L7" s="80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</row>
    <row r="8" spans="1:39" x14ac:dyDescent="0.3">
      <c r="C8" s="81"/>
      <c r="D8" s="81"/>
      <c r="E8" s="81"/>
      <c r="I8" s="68"/>
      <c r="J8" s="68"/>
    </row>
    <row r="9" spans="1:39" x14ac:dyDescent="0.3">
      <c r="B9" s="81" t="s">
        <v>425</v>
      </c>
      <c r="C9" s="81"/>
      <c r="D9" s="81"/>
      <c r="E9" s="81"/>
      <c r="I9" s="82"/>
      <c r="J9" s="82"/>
    </row>
    <row r="10" spans="1:39" x14ac:dyDescent="0.3">
      <c r="B10" s="1014" t="s">
        <v>426</v>
      </c>
      <c r="C10" s="1015"/>
      <c r="D10" s="1015"/>
      <c r="E10" s="1016"/>
      <c r="F10" s="995" t="s">
        <v>427</v>
      </c>
      <c r="G10" s="995"/>
      <c r="H10" s="995"/>
      <c r="I10" s="994" t="s">
        <v>428</v>
      </c>
      <c r="J10" s="994"/>
    </row>
    <row r="11" spans="1:39" x14ac:dyDescent="0.3">
      <c r="B11" s="1017"/>
      <c r="C11" s="1018"/>
      <c r="D11" s="1018"/>
      <c r="E11" s="1019"/>
      <c r="F11" s="1020"/>
      <c r="G11" s="1020"/>
      <c r="H11" s="1020"/>
      <c r="I11" s="994"/>
      <c r="J11" s="994"/>
    </row>
    <row r="12" spans="1:39" x14ac:dyDescent="0.3">
      <c r="B12" s="1003" t="s">
        <v>316</v>
      </c>
      <c r="C12" s="1013"/>
      <c r="D12" s="1013"/>
      <c r="E12" s="1004"/>
      <c r="F12" s="995" t="s">
        <v>317</v>
      </c>
      <c r="G12" s="995"/>
      <c r="H12" s="995"/>
      <c r="I12" s="52" t="s">
        <v>326</v>
      </c>
      <c r="J12" s="52" t="s">
        <v>327</v>
      </c>
    </row>
    <row r="13" spans="1:39" x14ac:dyDescent="0.3">
      <c r="B13" s="1003"/>
      <c r="C13" s="1013"/>
      <c r="D13" s="1013"/>
      <c r="E13" s="1004"/>
      <c r="F13" s="995"/>
      <c r="G13" s="995"/>
      <c r="H13" s="995"/>
      <c r="I13" s="52" t="s">
        <v>330</v>
      </c>
      <c r="J13" s="52" t="s">
        <v>331</v>
      </c>
    </row>
    <row r="14" spans="1:39" x14ac:dyDescent="0.3">
      <c r="B14" s="1003" t="s">
        <v>429</v>
      </c>
      <c r="C14" s="1013"/>
      <c r="D14" s="1013"/>
      <c r="E14" s="1004"/>
      <c r="F14" s="1013" t="s">
        <v>319</v>
      </c>
      <c r="G14" s="1013"/>
      <c r="H14" s="1004"/>
      <c r="I14" s="50"/>
      <c r="J14" s="83"/>
    </row>
    <row r="15" spans="1:39" x14ac:dyDescent="0.3">
      <c r="B15" s="1003"/>
      <c r="C15" s="1013"/>
      <c r="D15" s="1013"/>
      <c r="E15" s="1004"/>
      <c r="F15" s="1013"/>
      <c r="G15" s="1013"/>
      <c r="H15" s="1004"/>
      <c r="I15" s="68"/>
      <c r="J15" s="68"/>
    </row>
    <row r="16" spans="1:39" x14ac:dyDescent="0.3">
      <c r="B16" s="81"/>
      <c r="C16" s="81"/>
      <c r="D16" s="81"/>
      <c r="E16" s="81"/>
      <c r="I16" s="82"/>
      <c r="J16" s="82"/>
    </row>
    <row r="17" spans="2:28" x14ac:dyDescent="0.3">
      <c r="B17" s="81" t="s">
        <v>430</v>
      </c>
      <c r="C17" s="81"/>
      <c r="D17" s="81"/>
      <c r="E17" s="81"/>
      <c r="J17" s="72"/>
      <c r="K17" s="68"/>
    </row>
    <row r="18" spans="2:28" ht="22.5" customHeight="1" x14ac:dyDescent="0.3">
      <c r="B18" s="52" t="s">
        <v>297</v>
      </c>
      <c r="C18" s="994" t="s">
        <v>431</v>
      </c>
      <c r="D18" s="994"/>
      <c r="E18" s="54" t="s">
        <v>337</v>
      </c>
      <c r="F18" s="52" t="s">
        <v>432</v>
      </c>
      <c r="G18" s="52" t="s">
        <v>433</v>
      </c>
      <c r="H18" s="52" t="s">
        <v>434</v>
      </c>
      <c r="I18" s="72"/>
      <c r="J18" s="68"/>
      <c r="AB18" s="68"/>
    </row>
    <row r="19" spans="2:28" x14ac:dyDescent="0.3">
      <c r="B19" s="84" t="s">
        <v>346</v>
      </c>
      <c r="C19" s="1024" t="s">
        <v>348</v>
      </c>
      <c r="D19" s="1024"/>
      <c r="E19" s="54" t="s">
        <v>349</v>
      </c>
      <c r="F19" s="52" t="s">
        <v>350</v>
      </c>
      <c r="G19" s="52" t="s">
        <v>351</v>
      </c>
      <c r="H19" s="52" t="s">
        <v>352</v>
      </c>
      <c r="I19" s="72"/>
      <c r="J19" s="68"/>
      <c r="AB19" s="68"/>
    </row>
    <row r="20" spans="2:28" x14ac:dyDescent="0.3">
      <c r="B20" s="84">
        <v>1</v>
      </c>
      <c r="C20" s="1000"/>
      <c r="D20" s="1002"/>
      <c r="E20" s="54"/>
      <c r="F20" s="52"/>
      <c r="G20" s="61">
        <f>+RLI!C4</f>
        <v>55076823</v>
      </c>
      <c r="H20" s="52">
        <v>9</v>
      </c>
      <c r="I20" s="72"/>
      <c r="J20" s="68"/>
      <c r="AB20" s="68"/>
    </row>
    <row r="21" spans="2:28" x14ac:dyDescent="0.3">
      <c r="B21" s="84">
        <f>+B20+1</f>
        <v>2</v>
      </c>
      <c r="C21" s="54">
        <v>1678</v>
      </c>
      <c r="D21" s="55"/>
      <c r="E21" s="54" t="s">
        <v>553</v>
      </c>
      <c r="F21" s="52" t="s">
        <v>171</v>
      </c>
      <c r="G21" s="61">
        <v>20000000</v>
      </c>
      <c r="H21" s="52">
        <v>1</v>
      </c>
      <c r="I21" s="72"/>
      <c r="J21" s="68"/>
      <c r="AB21" s="68"/>
    </row>
    <row r="22" spans="2:28" x14ac:dyDescent="0.3">
      <c r="B22" s="84">
        <f t="shared" ref="B22:B36" si="0">+B21+1</f>
        <v>3</v>
      </c>
      <c r="C22" s="54">
        <v>1678</v>
      </c>
      <c r="D22" s="56"/>
      <c r="E22" s="54" t="s">
        <v>554</v>
      </c>
      <c r="F22" s="52" t="s">
        <v>263</v>
      </c>
      <c r="G22" s="61">
        <v>23427614</v>
      </c>
      <c r="H22" s="52">
        <v>1</v>
      </c>
      <c r="I22" s="72"/>
      <c r="J22" s="68"/>
      <c r="AB22" s="68"/>
    </row>
    <row r="23" spans="2:28" x14ac:dyDescent="0.3">
      <c r="B23" s="84">
        <f t="shared" si="0"/>
        <v>4</v>
      </c>
      <c r="C23" s="54">
        <v>1675</v>
      </c>
      <c r="D23" s="56"/>
      <c r="E23" s="54" t="s">
        <v>435</v>
      </c>
      <c r="F23" s="52" t="s">
        <v>172</v>
      </c>
      <c r="G23" s="61">
        <v>8362084</v>
      </c>
      <c r="H23" s="52">
        <v>1</v>
      </c>
      <c r="I23" s="72"/>
      <c r="J23" s="68"/>
      <c r="AB23" s="68"/>
    </row>
    <row r="24" spans="2:28" x14ac:dyDescent="0.3">
      <c r="B24" s="84">
        <f t="shared" si="0"/>
        <v>5</v>
      </c>
      <c r="C24" s="54">
        <v>1674</v>
      </c>
      <c r="D24" s="56"/>
      <c r="E24" s="54" t="s">
        <v>436</v>
      </c>
      <c r="F24" s="52" t="s">
        <v>173</v>
      </c>
      <c r="G24" s="61">
        <v>9397563</v>
      </c>
      <c r="H24" s="52">
        <v>1</v>
      </c>
      <c r="I24" s="72"/>
      <c r="J24" s="68"/>
      <c r="AB24" s="68"/>
    </row>
    <row r="25" spans="2:28" ht="20.25" x14ac:dyDescent="0.3">
      <c r="B25" s="84">
        <f t="shared" si="0"/>
        <v>6</v>
      </c>
      <c r="C25" s="54">
        <v>1674</v>
      </c>
      <c r="D25" s="56"/>
      <c r="E25" s="52" t="s">
        <v>438</v>
      </c>
      <c r="F25" s="52" t="s">
        <v>174</v>
      </c>
      <c r="G25" s="61">
        <v>340000</v>
      </c>
      <c r="H25" s="52">
        <v>1</v>
      </c>
      <c r="I25" s="72"/>
      <c r="J25" s="68"/>
      <c r="AB25" s="68"/>
    </row>
    <row r="26" spans="2:28" x14ac:dyDescent="0.3">
      <c r="B26" s="84">
        <f t="shared" si="0"/>
        <v>7</v>
      </c>
      <c r="C26" s="54">
        <v>1144</v>
      </c>
      <c r="D26" s="56"/>
      <c r="E26" s="52" t="s">
        <v>555</v>
      </c>
      <c r="F26" s="52" t="s">
        <v>175</v>
      </c>
      <c r="G26" s="61">
        <v>20363</v>
      </c>
      <c r="H26" s="52">
        <v>1</v>
      </c>
      <c r="I26" s="72"/>
      <c r="J26" s="68"/>
      <c r="AB26" s="68"/>
    </row>
    <row r="27" spans="2:28" x14ac:dyDescent="0.3">
      <c r="B27" s="84">
        <f t="shared" si="0"/>
        <v>8</v>
      </c>
      <c r="C27" s="54">
        <v>1678</v>
      </c>
      <c r="D27" s="56"/>
      <c r="E27" s="52" t="s">
        <v>437</v>
      </c>
      <c r="F27" s="52" t="s">
        <v>176</v>
      </c>
      <c r="G27" s="61">
        <v>103000</v>
      </c>
      <c r="H27" s="52">
        <v>1</v>
      </c>
      <c r="I27" s="72"/>
      <c r="J27" s="68"/>
      <c r="AB27" s="68"/>
    </row>
    <row r="28" spans="2:28" x14ac:dyDescent="0.3">
      <c r="B28" s="84">
        <f t="shared" si="0"/>
        <v>9</v>
      </c>
      <c r="C28" s="54">
        <v>1675</v>
      </c>
      <c r="D28" s="56"/>
      <c r="E28" s="52" t="s">
        <v>556</v>
      </c>
      <c r="F28" s="52" t="s">
        <v>177</v>
      </c>
      <c r="G28" s="61">
        <v>1100000</v>
      </c>
      <c r="H28" s="52">
        <v>1</v>
      </c>
      <c r="I28" s="72"/>
      <c r="J28" s="68"/>
      <c r="AB28" s="68"/>
    </row>
    <row r="29" spans="2:28" x14ac:dyDescent="0.3">
      <c r="B29" s="84">
        <f t="shared" si="0"/>
        <v>10</v>
      </c>
      <c r="C29" s="54">
        <v>1674</v>
      </c>
      <c r="D29" s="56"/>
      <c r="E29" s="52" t="s">
        <v>557</v>
      </c>
      <c r="F29" s="52" t="s">
        <v>178</v>
      </c>
      <c r="G29" s="61">
        <v>50000</v>
      </c>
      <c r="H29" s="52">
        <v>1</v>
      </c>
      <c r="I29" s="72"/>
      <c r="J29" s="68"/>
      <c r="AB29" s="68"/>
    </row>
    <row r="30" spans="2:28" x14ac:dyDescent="0.3">
      <c r="B30" s="84">
        <f t="shared" si="0"/>
        <v>11</v>
      </c>
      <c r="C30" s="54">
        <v>1673</v>
      </c>
      <c r="D30" s="56"/>
      <c r="E30" s="52" t="s">
        <v>439</v>
      </c>
      <c r="F30" s="52" t="s">
        <v>179</v>
      </c>
      <c r="G30" s="61">
        <v>9400000</v>
      </c>
      <c r="H30" s="52">
        <v>2</v>
      </c>
      <c r="I30" s="72"/>
      <c r="J30" s="68"/>
      <c r="AB30" s="68"/>
    </row>
    <row r="31" spans="2:28" x14ac:dyDescent="0.3">
      <c r="B31" s="84">
        <f t="shared" si="0"/>
        <v>12</v>
      </c>
      <c r="C31" s="54">
        <v>1679</v>
      </c>
      <c r="D31" s="56"/>
      <c r="E31" s="52" t="s">
        <v>440</v>
      </c>
      <c r="F31" s="52" t="s">
        <v>180</v>
      </c>
      <c r="G31" s="61">
        <v>6674649</v>
      </c>
      <c r="H31" s="52">
        <v>2</v>
      </c>
      <c r="I31" s="72"/>
      <c r="J31" s="68"/>
      <c r="AB31" s="68"/>
    </row>
    <row r="32" spans="2:28" x14ac:dyDescent="0.3">
      <c r="B32" s="84">
        <f t="shared" si="0"/>
        <v>13</v>
      </c>
      <c r="C32" s="54">
        <v>1684</v>
      </c>
      <c r="D32" s="56"/>
      <c r="E32" s="52" t="s">
        <v>558</v>
      </c>
      <c r="F32" s="52" t="s">
        <v>181</v>
      </c>
      <c r="G32" s="61">
        <v>2000000</v>
      </c>
      <c r="H32" s="52">
        <v>2</v>
      </c>
      <c r="I32" s="72"/>
      <c r="J32" s="68"/>
      <c r="AB32" s="68"/>
    </row>
    <row r="33" spans="2:28" ht="20.25" x14ac:dyDescent="0.3">
      <c r="B33" s="84">
        <f t="shared" si="0"/>
        <v>14</v>
      </c>
      <c r="C33" s="54">
        <v>1684</v>
      </c>
      <c r="D33" s="56"/>
      <c r="E33" s="52" t="s">
        <v>559</v>
      </c>
      <c r="F33" s="52" t="s">
        <v>264</v>
      </c>
      <c r="G33" s="61">
        <v>7083449</v>
      </c>
      <c r="H33" s="52">
        <v>2</v>
      </c>
      <c r="I33" s="72"/>
      <c r="J33" s="68"/>
      <c r="AB33" s="68"/>
    </row>
    <row r="34" spans="2:28" x14ac:dyDescent="0.3">
      <c r="B34" s="84">
        <f t="shared" si="0"/>
        <v>15</v>
      </c>
      <c r="C34" s="54">
        <v>1682</v>
      </c>
      <c r="D34" s="56"/>
      <c r="E34" s="52" t="s">
        <v>560</v>
      </c>
      <c r="F34" s="52" t="s">
        <v>176</v>
      </c>
      <c r="G34" s="61">
        <v>103000</v>
      </c>
      <c r="H34" s="52">
        <v>2</v>
      </c>
      <c r="I34" s="72"/>
      <c r="J34" s="68"/>
      <c r="AB34" s="68"/>
    </row>
    <row r="35" spans="2:28" x14ac:dyDescent="0.3">
      <c r="B35" s="84">
        <f t="shared" si="0"/>
        <v>16</v>
      </c>
      <c r="C35" s="54">
        <v>1684</v>
      </c>
      <c r="D35" s="56"/>
      <c r="E35" s="52" t="s">
        <v>561</v>
      </c>
      <c r="F35" s="52" t="s">
        <v>182</v>
      </c>
      <c r="G35" s="61">
        <v>6000000</v>
      </c>
      <c r="H35" s="52">
        <v>2</v>
      </c>
      <c r="I35" s="72"/>
      <c r="J35" s="68"/>
      <c r="AB35" s="68"/>
    </row>
    <row r="36" spans="2:28" x14ac:dyDescent="0.3">
      <c r="B36" s="84">
        <f t="shared" si="0"/>
        <v>17</v>
      </c>
      <c r="C36" s="54"/>
      <c r="D36" s="56"/>
      <c r="E36" s="52"/>
      <c r="F36" s="52"/>
      <c r="G36" s="61"/>
      <c r="H36" s="52"/>
      <c r="I36" s="72"/>
      <c r="J36" s="68"/>
      <c r="AB36" s="68"/>
    </row>
    <row r="37" spans="2:28" x14ac:dyDescent="0.3">
      <c r="B37" s="85"/>
      <c r="C37" s="62"/>
      <c r="D37" s="62"/>
      <c r="E37" s="62"/>
      <c r="F37" s="62"/>
      <c r="G37" s="86"/>
      <c r="H37" s="62"/>
      <c r="I37" s="72"/>
      <c r="J37" s="68"/>
      <c r="AB37" s="68"/>
    </row>
    <row r="38" spans="2:28" x14ac:dyDescent="0.3">
      <c r="B38" s="87"/>
      <c r="C38" s="88"/>
      <c r="D38" s="88"/>
      <c r="E38" s="82"/>
      <c r="F38" s="82"/>
      <c r="G38" s="82"/>
      <c r="H38" s="82"/>
      <c r="I38" s="72"/>
      <c r="J38" s="68"/>
      <c r="AB38" s="68"/>
    </row>
    <row r="39" spans="2:28" x14ac:dyDescent="0.3">
      <c r="B39" s="81" t="s">
        <v>441</v>
      </c>
      <c r="G39" s="82"/>
      <c r="H39" s="82"/>
      <c r="I39" s="82"/>
      <c r="J39" s="82"/>
      <c r="K39" s="82"/>
      <c r="AA39" s="68"/>
      <c r="AB39" s="68"/>
    </row>
    <row r="40" spans="2:28" ht="11.25" customHeight="1" x14ac:dyDescent="0.3">
      <c r="B40" s="1022" t="s">
        <v>297</v>
      </c>
      <c r="C40" s="994" t="s">
        <v>442</v>
      </c>
      <c r="D40" s="994"/>
      <c r="E40" s="1025" t="s">
        <v>443</v>
      </c>
      <c r="F40" s="1008" t="s">
        <v>444</v>
      </c>
      <c r="G40" s="994" t="s">
        <v>445</v>
      </c>
      <c r="H40" s="994"/>
      <c r="I40" s="994" t="s">
        <v>446</v>
      </c>
      <c r="J40" s="994"/>
      <c r="K40" s="68"/>
      <c r="AA40" s="68"/>
      <c r="AB40" s="68"/>
    </row>
    <row r="41" spans="2:28" x14ac:dyDescent="0.3">
      <c r="B41" s="1023"/>
      <c r="C41" s="994"/>
      <c r="D41" s="994"/>
      <c r="E41" s="1026"/>
      <c r="F41" s="1009"/>
      <c r="G41" s="52" t="s">
        <v>447</v>
      </c>
      <c r="H41" s="52" t="s">
        <v>448</v>
      </c>
      <c r="I41" s="52" t="s">
        <v>447</v>
      </c>
      <c r="J41" s="52" t="s">
        <v>448</v>
      </c>
      <c r="K41" s="68"/>
      <c r="AA41" s="68"/>
      <c r="AB41" s="68"/>
    </row>
    <row r="42" spans="2:28" x14ac:dyDescent="0.3">
      <c r="B42" s="53" t="s">
        <v>353</v>
      </c>
      <c r="C42" s="990" t="s">
        <v>354</v>
      </c>
      <c r="D42" s="990"/>
      <c r="E42" s="48" t="s">
        <v>355</v>
      </c>
      <c r="F42" s="49" t="s">
        <v>356</v>
      </c>
      <c r="G42" s="52" t="s">
        <v>357</v>
      </c>
      <c r="H42" s="52" t="s">
        <v>373</v>
      </c>
      <c r="I42" s="52" t="s">
        <v>374</v>
      </c>
      <c r="J42" s="52" t="s">
        <v>375</v>
      </c>
      <c r="K42" s="68"/>
      <c r="AA42" s="68"/>
      <c r="AB42" s="68"/>
    </row>
    <row r="43" spans="2:28" x14ac:dyDescent="0.3">
      <c r="B43" s="53">
        <v>7</v>
      </c>
      <c r="C43" s="988"/>
      <c r="D43" s="1021"/>
      <c r="E43" s="48"/>
      <c r="F43" s="49"/>
      <c r="G43" s="52"/>
      <c r="H43" s="52"/>
      <c r="I43" s="61"/>
      <c r="J43" s="61"/>
      <c r="K43" s="68"/>
      <c r="AA43" s="68"/>
      <c r="AB43" s="68"/>
    </row>
    <row r="44" spans="2:28" x14ac:dyDescent="0.3">
      <c r="B44" s="53">
        <v>8</v>
      </c>
      <c r="C44" s="988"/>
      <c r="D44" s="1021"/>
      <c r="E44" s="48"/>
      <c r="F44" s="49"/>
      <c r="G44" s="52"/>
      <c r="H44" s="52"/>
      <c r="I44" s="61"/>
      <c r="J44" s="61"/>
      <c r="K44" s="68"/>
      <c r="AA44" s="68"/>
      <c r="AB44" s="68"/>
    </row>
    <row r="45" spans="2:28" x14ac:dyDescent="0.3">
      <c r="B45" s="53">
        <v>9</v>
      </c>
      <c r="C45" s="988"/>
      <c r="D45" s="1021"/>
      <c r="E45" s="48"/>
      <c r="F45" s="49"/>
      <c r="G45" s="52"/>
      <c r="H45" s="52"/>
      <c r="I45" s="61"/>
      <c r="J45" s="61"/>
      <c r="K45" s="68"/>
      <c r="AA45" s="68"/>
      <c r="AB45" s="68"/>
    </row>
    <row r="46" spans="2:28" x14ac:dyDescent="0.3">
      <c r="B46" s="53">
        <v>10</v>
      </c>
      <c r="C46" s="988"/>
      <c r="D46" s="1021"/>
      <c r="E46" s="48"/>
      <c r="F46" s="49"/>
      <c r="G46" s="52"/>
      <c r="H46" s="52"/>
      <c r="I46" s="61"/>
      <c r="J46" s="61"/>
      <c r="K46" s="68"/>
      <c r="AA46" s="68"/>
      <c r="AB46" s="68"/>
    </row>
    <row r="47" spans="2:28" x14ac:dyDescent="0.3">
      <c r="B47" s="53">
        <v>11</v>
      </c>
      <c r="C47" s="988"/>
      <c r="D47" s="1021"/>
      <c r="E47" s="48"/>
      <c r="F47" s="49"/>
      <c r="G47" s="52"/>
      <c r="H47" s="52"/>
      <c r="I47" s="61"/>
      <c r="J47" s="61"/>
      <c r="K47" s="68"/>
      <c r="AA47" s="68"/>
      <c r="AB47" s="68"/>
    </row>
    <row r="48" spans="2:28" x14ac:dyDescent="0.3">
      <c r="B48" s="53">
        <v>12</v>
      </c>
      <c r="C48" s="988"/>
      <c r="D48" s="1021"/>
      <c r="E48" s="49"/>
      <c r="F48" s="49"/>
      <c r="G48" s="52"/>
      <c r="H48" s="52"/>
      <c r="I48" s="61"/>
      <c r="J48" s="61"/>
      <c r="K48" s="68"/>
      <c r="AA48" s="68"/>
      <c r="AB48" s="68"/>
    </row>
    <row r="49" spans="1:715" x14ac:dyDescent="0.3">
      <c r="AC49" s="69"/>
    </row>
    <row r="50" spans="1:715" x14ac:dyDescent="0.3">
      <c r="B50" s="81" t="s">
        <v>449</v>
      </c>
      <c r="C50" s="81"/>
      <c r="D50" s="81"/>
      <c r="E50" s="81"/>
    </row>
    <row r="51" spans="1:715" x14ac:dyDescent="0.3">
      <c r="B51" s="988" t="s">
        <v>450</v>
      </c>
      <c r="C51" s="989"/>
      <c r="D51" s="989"/>
      <c r="E51" s="989"/>
      <c r="F51" s="989"/>
      <c r="G51" s="989"/>
      <c r="H51" s="1021"/>
      <c r="I51" s="1027" t="s">
        <v>451</v>
      </c>
      <c r="J51" s="1028"/>
      <c r="K51" s="1028"/>
      <c r="L51" s="1029"/>
      <c r="M51" s="994" t="s">
        <v>362</v>
      </c>
      <c r="AA51" s="68"/>
      <c r="AB51" s="68"/>
    </row>
    <row r="52" spans="1:715" ht="43.5" customHeight="1" x14ac:dyDescent="0.3">
      <c r="B52" s="1000" t="s">
        <v>452</v>
      </c>
      <c r="C52" s="1001"/>
      <c r="D52" s="1001"/>
      <c r="E52" s="1001"/>
      <c r="F52" s="1001"/>
      <c r="G52" s="1001"/>
      <c r="H52" s="1002"/>
      <c r="I52" s="1000" t="s">
        <v>453</v>
      </c>
      <c r="J52" s="1002"/>
      <c r="K52" s="1000" t="s">
        <v>454</v>
      </c>
      <c r="L52" s="1002"/>
      <c r="M52" s="994"/>
      <c r="AA52" s="68"/>
      <c r="AB52" s="68"/>
    </row>
    <row r="53" spans="1:715" ht="61.5" customHeight="1" x14ac:dyDescent="0.3">
      <c r="B53" s="1030" t="s">
        <v>455</v>
      </c>
      <c r="C53" s="1031"/>
      <c r="D53" s="58" t="s">
        <v>456</v>
      </c>
      <c r="E53" s="58" t="s">
        <v>457</v>
      </c>
      <c r="F53" s="57" t="s">
        <v>458</v>
      </c>
      <c r="G53" s="57" t="s">
        <v>459</v>
      </c>
      <c r="H53" s="57" t="s">
        <v>460</v>
      </c>
      <c r="I53" s="52" t="s">
        <v>447</v>
      </c>
      <c r="J53" s="52" t="s">
        <v>448</v>
      </c>
      <c r="K53" s="52" t="s">
        <v>447</v>
      </c>
      <c r="L53" s="52" t="s">
        <v>448</v>
      </c>
      <c r="M53" s="994"/>
      <c r="AB53" s="68"/>
    </row>
    <row r="54" spans="1:715" x14ac:dyDescent="0.3">
      <c r="B54" s="1032" t="s">
        <v>461</v>
      </c>
      <c r="C54" s="1033"/>
      <c r="D54" s="52" t="s">
        <v>377</v>
      </c>
      <c r="E54" s="52" t="s">
        <v>378</v>
      </c>
      <c r="F54" s="60" t="s">
        <v>332</v>
      </c>
      <c r="G54" s="60" t="s">
        <v>383</v>
      </c>
      <c r="H54" s="60" t="s">
        <v>358</v>
      </c>
      <c r="I54" s="52" t="s">
        <v>380</v>
      </c>
      <c r="J54" s="52" t="s">
        <v>381</v>
      </c>
      <c r="K54" s="52" t="s">
        <v>328</v>
      </c>
      <c r="L54" s="52" t="s">
        <v>329</v>
      </c>
      <c r="M54" s="52" t="s">
        <v>376</v>
      </c>
    </row>
    <row r="55" spans="1:715" x14ac:dyDescent="0.3">
      <c r="B55" s="1034">
        <f>+G20</f>
        <v>55076823</v>
      </c>
      <c r="C55" s="1033"/>
      <c r="D55" s="61">
        <f>+SUM(G21:G29)</f>
        <v>62800624</v>
      </c>
      <c r="E55" s="61">
        <f>+SUM(G30:G35)</f>
        <v>31261098</v>
      </c>
      <c r="F55" s="60"/>
      <c r="G55" s="60"/>
      <c r="H55" s="89">
        <f>+B55+D55-E55</f>
        <v>86616349</v>
      </c>
      <c r="I55" s="52"/>
      <c r="J55" s="52"/>
      <c r="K55" s="61">
        <f>SUM(I43:I48)</f>
        <v>0</v>
      </c>
      <c r="L55" s="61">
        <f>SUM(J43:J48)</f>
        <v>0</v>
      </c>
      <c r="M55" s="52">
        <v>16</v>
      </c>
    </row>
    <row r="56" spans="1:715" x14ac:dyDescent="0.3">
      <c r="B56" s="1035"/>
      <c r="C56" s="1035"/>
      <c r="D56" s="82"/>
      <c r="E56" s="82"/>
      <c r="G56" s="90"/>
      <c r="H56" s="90"/>
      <c r="I56" s="82"/>
      <c r="J56" s="82"/>
      <c r="K56" s="82"/>
    </row>
    <row r="57" spans="1:715" s="69" customFormat="1" x14ac:dyDescent="0.3">
      <c r="A57" s="68"/>
      <c r="B57" s="82"/>
      <c r="C57" s="82"/>
      <c r="D57" s="82"/>
      <c r="E57" s="82"/>
      <c r="G57" s="91"/>
      <c r="H57" s="91"/>
      <c r="I57" s="82"/>
      <c r="J57" s="82"/>
      <c r="K57" s="82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AA57" s="68"/>
      <c r="AAB57" s="68"/>
      <c r="AAC57" s="68"/>
      <c r="AAD57" s="68"/>
      <c r="AAE57" s="68"/>
      <c r="AAF57" s="68"/>
      <c r="AAG57" s="68"/>
      <c r="AAH57" s="68"/>
      <c r="AAI57" s="68"/>
      <c r="AAJ57" s="68"/>
      <c r="AAK57" s="68"/>
      <c r="AAL57" s="68"/>
      <c r="AAM57" s="68"/>
    </row>
    <row r="58" spans="1:715" s="69" customFormat="1" x14ac:dyDescent="0.3">
      <c r="A58" s="68"/>
      <c r="B58" s="82"/>
      <c r="C58" s="82"/>
      <c r="D58" s="82"/>
      <c r="E58" s="82"/>
      <c r="G58" s="91"/>
      <c r="H58" s="91"/>
      <c r="I58" s="82"/>
      <c r="J58" s="82"/>
      <c r="K58" s="82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AA58" s="68"/>
      <c r="AAB58" s="68"/>
      <c r="AAC58" s="68"/>
      <c r="AAD58" s="68"/>
      <c r="AAE58" s="68"/>
      <c r="AAF58" s="68"/>
      <c r="AAG58" s="68"/>
      <c r="AAH58" s="68"/>
      <c r="AAI58" s="68"/>
      <c r="AAJ58" s="68"/>
      <c r="AAK58" s="68"/>
      <c r="AAL58" s="68"/>
      <c r="AAM58" s="68"/>
    </row>
    <row r="59" spans="1:715" s="69" customFormat="1" ht="11.25" customHeight="1" x14ac:dyDescent="0.3">
      <c r="A59" s="68"/>
      <c r="B59" s="1036" t="s">
        <v>384</v>
      </c>
      <c r="C59" s="1036"/>
      <c r="D59" s="1036"/>
      <c r="E59" s="1036"/>
      <c r="F59" s="1036"/>
      <c r="G59" s="1036"/>
      <c r="H59" s="1036"/>
      <c r="I59" s="1036"/>
      <c r="J59" s="1036"/>
      <c r="K59" s="72"/>
      <c r="L59" s="68"/>
      <c r="M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  <c r="AM59" s="68"/>
      <c r="AAA59" s="68"/>
      <c r="AAB59" s="68"/>
      <c r="AAC59" s="68"/>
      <c r="AAD59" s="68"/>
      <c r="AAE59" s="68"/>
      <c r="AAF59" s="68"/>
      <c r="AAG59" s="68"/>
      <c r="AAH59" s="68"/>
      <c r="AAI59" s="68"/>
      <c r="AAJ59" s="68"/>
      <c r="AAK59" s="68"/>
      <c r="AAL59" s="68"/>
      <c r="AAM59" s="68"/>
    </row>
    <row r="60" spans="1:715" s="69" customFormat="1" x14ac:dyDescent="0.3">
      <c r="A60" s="68"/>
      <c r="B60" s="1036"/>
      <c r="C60" s="1036"/>
      <c r="D60" s="1036"/>
      <c r="E60" s="1036"/>
      <c r="F60" s="1036"/>
      <c r="G60" s="1036"/>
      <c r="H60" s="1036"/>
      <c r="I60" s="1036"/>
      <c r="J60" s="1036"/>
      <c r="K60" s="72"/>
      <c r="L60" s="68"/>
      <c r="M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AA60" s="68"/>
      <c r="AAB60" s="68"/>
      <c r="AAC60" s="68"/>
      <c r="AAD60" s="68"/>
      <c r="AAE60" s="68"/>
      <c r="AAF60" s="68"/>
      <c r="AAG60" s="68"/>
      <c r="AAH60" s="68"/>
      <c r="AAI60" s="68"/>
      <c r="AAJ60" s="68"/>
      <c r="AAK60" s="68"/>
      <c r="AAL60" s="68"/>
      <c r="AAM60" s="68"/>
    </row>
    <row r="61" spans="1:715" s="69" customFormat="1" x14ac:dyDescent="0.3">
      <c r="A61" s="68"/>
      <c r="B61" s="92"/>
      <c r="C61" s="92"/>
      <c r="D61" s="92"/>
      <c r="E61" s="92"/>
      <c r="F61" s="92"/>
      <c r="G61" s="92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AA61" s="68"/>
      <c r="AAB61" s="68"/>
      <c r="AAC61" s="68"/>
      <c r="AAD61" s="68"/>
      <c r="AAE61" s="68"/>
      <c r="AAF61" s="68"/>
      <c r="AAG61" s="68"/>
      <c r="AAH61" s="68"/>
      <c r="AAI61" s="68"/>
      <c r="AAJ61" s="68"/>
      <c r="AAK61" s="68"/>
      <c r="AAL61" s="68"/>
      <c r="AAM61" s="68"/>
    </row>
    <row r="62" spans="1:715" s="69" customFormat="1" x14ac:dyDescent="0.3">
      <c r="A62" s="68"/>
      <c r="B62" s="994" t="s">
        <v>385</v>
      </c>
      <c r="C62" s="994"/>
      <c r="D62" s="994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AA62" s="68"/>
      <c r="AAB62" s="68"/>
      <c r="AAC62" s="68"/>
      <c r="AAD62" s="68"/>
      <c r="AAE62" s="68"/>
      <c r="AAF62" s="68"/>
      <c r="AAG62" s="68"/>
      <c r="AAH62" s="68"/>
      <c r="AAI62" s="68"/>
      <c r="AAJ62" s="68"/>
      <c r="AAK62" s="68"/>
      <c r="AAL62" s="68"/>
      <c r="AAM62" s="68"/>
    </row>
    <row r="63" spans="1:715" s="69" customFormat="1" x14ac:dyDescent="0.3">
      <c r="A63" s="68"/>
      <c r="B63" s="1011"/>
      <c r="C63" s="1011"/>
      <c r="D63" s="1011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AA63" s="68"/>
      <c r="AAB63" s="68"/>
      <c r="AAC63" s="68"/>
      <c r="AAD63" s="68"/>
      <c r="AAE63" s="68"/>
      <c r="AAF63" s="68"/>
      <c r="AAG63" s="68"/>
      <c r="AAH63" s="68"/>
      <c r="AAI63" s="68"/>
      <c r="AAJ63" s="68"/>
      <c r="AAK63" s="68"/>
      <c r="AAL63" s="68"/>
      <c r="AAM63" s="68"/>
    </row>
    <row r="64" spans="1:715" s="69" customFormat="1" x14ac:dyDescent="0.3">
      <c r="A64" s="68"/>
      <c r="B64" s="68"/>
      <c r="C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AA64" s="68"/>
      <c r="AAB64" s="68"/>
      <c r="AAC64" s="68"/>
      <c r="AAD64" s="68"/>
      <c r="AAE64" s="68"/>
      <c r="AAF64" s="68"/>
      <c r="AAG64" s="68"/>
      <c r="AAH64" s="68"/>
      <c r="AAI64" s="68"/>
      <c r="AAJ64" s="68"/>
      <c r="AAK64" s="68"/>
      <c r="AAL64" s="68"/>
      <c r="AAM64" s="68"/>
    </row>
    <row r="67" spans="1:715" s="69" customFormat="1" x14ac:dyDescent="0.3">
      <c r="A67" s="68"/>
      <c r="G67" s="68"/>
      <c r="H67" s="68"/>
      <c r="I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AA67" s="68"/>
      <c r="AAB67" s="68"/>
      <c r="AAC67" s="68"/>
      <c r="AAD67" s="68"/>
      <c r="AAE67" s="68"/>
      <c r="AAF67" s="68"/>
      <c r="AAG67" s="68"/>
      <c r="AAH67" s="68"/>
      <c r="AAI67" s="68"/>
      <c r="AAJ67" s="68"/>
      <c r="AAK67" s="68"/>
      <c r="AAL67" s="68"/>
      <c r="AAM67" s="68"/>
    </row>
    <row r="68" spans="1:715" s="69" customFormat="1" x14ac:dyDescent="0.3">
      <c r="A68" s="68"/>
      <c r="G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AA68" s="68"/>
      <c r="AAB68" s="68"/>
      <c r="AAC68" s="68"/>
      <c r="AAD68" s="68"/>
      <c r="AAE68" s="68"/>
      <c r="AAF68" s="68"/>
      <c r="AAG68" s="68"/>
      <c r="AAH68" s="68"/>
      <c r="AAI68" s="68"/>
      <c r="AAJ68" s="68"/>
      <c r="AAK68" s="68"/>
      <c r="AAL68" s="68"/>
      <c r="AAM68" s="68"/>
    </row>
    <row r="76" spans="1:715" s="69" customFormat="1" x14ac:dyDescent="0.3">
      <c r="A76" s="68"/>
      <c r="G76" s="93" t="s">
        <v>312</v>
      </c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AA76" s="68"/>
      <c r="AAB76" s="68"/>
      <c r="AAC76" s="68"/>
      <c r="AAD76" s="68"/>
      <c r="AAE76" s="68"/>
      <c r="AAF76" s="68"/>
      <c r="AAG76" s="68"/>
      <c r="AAH76" s="68"/>
      <c r="AAI76" s="68"/>
      <c r="AAJ76" s="68"/>
      <c r="AAK76" s="68"/>
      <c r="AAL76" s="68"/>
      <c r="AAM76" s="68"/>
    </row>
  </sheetData>
  <mergeCells count="42">
    <mergeCell ref="B63:D63"/>
    <mergeCell ref="I51:L51"/>
    <mergeCell ref="M51:M53"/>
    <mergeCell ref="B52:H52"/>
    <mergeCell ref="I52:J52"/>
    <mergeCell ref="K52:L52"/>
    <mergeCell ref="B53:C53"/>
    <mergeCell ref="B51:H51"/>
    <mergeCell ref="B54:C54"/>
    <mergeCell ref="B55:C55"/>
    <mergeCell ref="B56:C56"/>
    <mergeCell ref="B59:J60"/>
    <mergeCell ref="B62:D62"/>
    <mergeCell ref="C44:D44"/>
    <mergeCell ref="C45:D45"/>
    <mergeCell ref="C46:D46"/>
    <mergeCell ref="C47:D47"/>
    <mergeCell ref="C48:D48"/>
    <mergeCell ref="E40:E41"/>
    <mergeCell ref="F40:F41"/>
    <mergeCell ref="G40:H40"/>
    <mergeCell ref="I40:J40"/>
    <mergeCell ref="C42:D42"/>
    <mergeCell ref="C43:D43"/>
    <mergeCell ref="B40:B41"/>
    <mergeCell ref="C40:D41"/>
    <mergeCell ref="C18:D18"/>
    <mergeCell ref="C19:D19"/>
    <mergeCell ref="C20:D20"/>
    <mergeCell ref="B13:E13"/>
    <mergeCell ref="F13:H13"/>
    <mergeCell ref="B14:E14"/>
    <mergeCell ref="F14:H14"/>
    <mergeCell ref="B15:E15"/>
    <mergeCell ref="F15:H15"/>
    <mergeCell ref="B12:E12"/>
    <mergeCell ref="F12:H12"/>
    <mergeCell ref="B10:E10"/>
    <mergeCell ref="F10:H10"/>
    <mergeCell ref="I10:J11"/>
    <mergeCell ref="B11:E11"/>
    <mergeCell ref="F11:H11"/>
  </mergeCells>
  <pageMargins left="0.7" right="0.7" top="0.75" bottom="0.75" header="0.3" footer="0.3"/>
  <pageSetup paperSize="14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975DF-8CA5-49DE-9D9D-192AC3F27045}">
  <sheetPr>
    <tabColor theme="5" tint="-0.499984740745262"/>
    <pageSetUpPr fitToPage="1"/>
  </sheetPr>
  <dimension ref="B2:GM53"/>
  <sheetViews>
    <sheetView showGridLines="0" zoomScale="70" zoomScaleNormal="70" workbookViewId="0">
      <selection activeCell="B5" sqref="B5"/>
    </sheetView>
  </sheetViews>
  <sheetFormatPr baseColWidth="10" defaultColWidth="11.46484375" defaultRowHeight="14.25" x14ac:dyDescent="0.45"/>
  <cols>
    <col min="1" max="1" width="4.86328125" style="94" customWidth="1"/>
    <col min="2" max="2" width="16.1328125" style="94" customWidth="1"/>
    <col min="3" max="4" width="16.6640625" style="94" customWidth="1"/>
    <col min="5" max="5" width="13.33203125" style="94" customWidth="1"/>
    <col min="6" max="6" width="17" style="94" customWidth="1"/>
    <col min="7" max="7" width="18.86328125" style="94" customWidth="1"/>
    <col min="8" max="8" width="15" style="94" customWidth="1"/>
    <col min="9" max="9" width="15.6640625" style="94" customWidth="1"/>
    <col min="10" max="10" width="23.46484375" style="94" customWidth="1"/>
    <col min="11" max="11" width="20.33203125" style="94" customWidth="1"/>
    <col min="12" max="12" width="19.46484375" style="94" customWidth="1"/>
    <col min="13" max="14" width="15.6640625" style="94" customWidth="1"/>
    <col min="15" max="16" width="18.6640625" style="94" customWidth="1"/>
    <col min="17" max="17" width="15.86328125" style="94" customWidth="1"/>
    <col min="18" max="18" width="16.46484375" style="94" customWidth="1"/>
    <col min="19" max="19" width="15.33203125" style="94" customWidth="1"/>
    <col min="20" max="20" width="16.46484375" style="94" customWidth="1"/>
    <col min="21" max="21" width="15.33203125" style="94" customWidth="1"/>
    <col min="22" max="26" width="15" style="94" customWidth="1"/>
    <col min="27" max="27" width="16.53125" style="94" customWidth="1"/>
    <col min="28" max="31" width="13.53125" style="94" customWidth="1"/>
    <col min="32" max="32" width="17.33203125" style="94" customWidth="1"/>
    <col min="33" max="33" width="12.53125" style="94" customWidth="1"/>
    <col min="34" max="34" width="13.33203125" style="94" customWidth="1"/>
    <col min="35" max="35" width="11.53125" style="94" customWidth="1"/>
    <col min="36" max="36" width="12.33203125" style="94" customWidth="1"/>
    <col min="37" max="37" width="14.46484375" style="94" customWidth="1"/>
    <col min="38" max="47" width="11.46484375" style="94"/>
    <col min="48" max="48" width="13" style="94" customWidth="1"/>
    <col min="49" max="16384" width="11.46484375" style="94"/>
  </cols>
  <sheetData>
    <row r="2" spans="2:34" ht="18.75" customHeight="1" x14ac:dyDescent="0.45">
      <c r="D2" s="1037"/>
      <c r="E2" s="1037"/>
      <c r="F2" s="1037"/>
      <c r="G2" s="1037"/>
      <c r="H2" s="1037"/>
      <c r="I2" s="1037"/>
      <c r="J2" s="1037"/>
      <c r="K2" s="1037"/>
      <c r="L2" s="1037"/>
      <c r="M2" s="1037"/>
    </row>
    <row r="3" spans="2:34" ht="23.25" customHeight="1" x14ac:dyDescent="0.45">
      <c r="D3" s="1037"/>
      <c r="E3" s="1037"/>
      <c r="F3" s="1037"/>
      <c r="G3" s="1037"/>
      <c r="H3" s="1037"/>
      <c r="I3" s="1037"/>
      <c r="J3" s="1037"/>
      <c r="K3" s="1037"/>
      <c r="L3" s="1037"/>
      <c r="M3" s="1037"/>
    </row>
    <row r="4" spans="2:34" ht="21" x14ac:dyDescent="0.65">
      <c r="D4" s="95"/>
      <c r="E4" s="96"/>
      <c r="F4" s="96"/>
    </row>
    <row r="5" spans="2:34" s="98" customFormat="1" ht="16.5" customHeight="1" x14ac:dyDescent="0.45">
      <c r="B5" s="97" t="s">
        <v>462</v>
      </c>
    </row>
    <row r="6" spans="2:34" ht="15.4" x14ac:dyDescent="0.45">
      <c r="R6" s="99"/>
      <c r="S6" s="99"/>
      <c r="T6" s="99"/>
      <c r="U6" s="99"/>
      <c r="AH6" s="100" t="s">
        <v>463</v>
      </c>
    </row>
    <row r="7" spans="2:34" x14ac:dyDescent="0.45">
      <c r="B7" s="101" t="s">
        <v>464</v>
      </c>
      <c r="AE7" s="102"/>
      <c r="AG7" s="103" t="s">
        <v>310</v>
      </c>
      <c r="AH7" s="104"/>
    </row>
    <row r="9" spans="2:34" ht="15" customHeight="1" x14ac:dyDescent="0.45">
      <c r="B9" s="105" t="s">
        <v>465</v>
      </c>
      <c r="C9" s="106"/>
      <c r="D9" s="1038" t="s">
        <v>427</v>
      </c>
      <c r="E9" s="1039"/>
      <c r="F9" s="1040"/>
    </row>
    <row r="10" spans="2:34" x14ac:dyDescent="0.45">
      <c r="B10" s="1041"/>
      <c r="C10" s="1042"/>
      <c r="D10" s="1041"/>
      <c r="E10" s="1043"/>
      <c r="F10" s="1042"/>
    </row>
    <row r="11" spans="2:34" ht="15" customHeight="1" x14ac:dyDescent="0.45">
      <c r="B11" s="105" t="s">
        <v>466</v>
      </c>
      <c r="C11" s="106"/>
      <c r="D11" s="1038" t="s">
        <v>317</v>
      </c>
      <c r="E11" s="1039"/>
      <c r="F11" s="1040"/>
    </row>
    <row r="12" spans="2:34" x14ac:dyDescent="0.45">
      <c r="B12" s="105"/>
      <c r="C12" s="106"/>
      <c r="D12" s="105"/>
      <c r="E12" s="107"/>
      <c r="F12" s="106"/>
    </row>
    <row r="13" spans="2:34" x14ac:dyDescent="0.45">
      <c r="B13" s="105" t="s">
        <v>467</v>
      </c>
      <c r="C13" s="106"/>
      <c r="D13" s="1038" t="s">
        <v>319</v>
      </c>
      <c r="E13" s="1039"/>
      <c r="F13" s="1040"/>
    </row>
    <row r="14" spans="2:34" x14ac:dyDescent="0.45">
      <c r="B14" s="105"/>
      <c r="C14" s="106"/>
      <c r="D14" s="1038"/>
      <c r="E14" s="1039"/>
      <c r="F14" s="1040"/>
    </row>
    <row r="17" spans="2:195" x14ac:dyDescent="0.45">
      <c r="B17" s="94" t="s">
        <v>468</v>
      </c>
      <c r="C17" s="94" t="s">
        <v>469</v>
      </c>
    </row>
    <row r="18" spans="2:195" ht="21.75" customHeight="1" x14ac:dyDescent="0.45">
      <c r="B18" s="1044" t="s">
        <v>470</v>
      </c>
      <c r="C18" s="1044" t="s">
        <v>471</v>
      </c>
      <c r="D18" s="1044" t="s">
        <v>472</v>
      </c>
      <c r="E18" s="1045" t="s">
        <v>473</v>
      </c>
      <c r="F18" s="1046" t="s">
        <v>474</v>
      </c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5" t="s">
        <v>475</v>
      </c>
      <c r="S18" s="1045"/>
      <c r="T18" s="1045"/>
      <c r="U18" s="1045"/>
      <c r="V18" s="1045"/>
      <c r="W18" s="1045"/>
      <c r="X18" s="1045"/>
      <c r="Y18" s="1045"/>
      <c r="Z18" s="1045"/>
      <c r="AA18" s="1045"/>
      <c r="AB18" s="1045"/>
      <c r="AC18" s="1045"/>
      <c r="AD18" s="1045"/>
      <c r="AE18" s="1045"/>
      <c r="AF18" s="1045"/>
      <c r="AG18" s="1045" t="s">
        <v>476</v>
      </c>
      <c r="AH18" s="1045" t="s">
        <v>477</v>
      </c>
    </row>
    <row r="19" spans="2:195" s="109" customFormat="1" ht="27" customHeight="1" x14ac:dyDescent="0.45">
      <c r="B19" s="1044"/>
      <c r="C19" s="1044"/>
      <c r="D19" s="1044"/>
      <c r="E19" s="1045"/>
      <c r="F19" s="1044" t="s">
        <v>478</v>
      </c>
      <c r="G19" s="1044"/>
      <c r="H19" s="1044"/>
      <c r="I19" s="1044"/>
      <c r="J19" s="1059" t="s">
        <v>479</v>
      </c>
      <c r="K19" s="1060"/>
      <c r="L19" s="1060"/>
      <c r="M19" s="1060"/>
      <c r="N19" s="1060"/>
      <c r="O19" s="108"/>
      <c r="P19" s="108"/>
      <c r="Q19" s="108"/>
      <c r="R19" s="1061" t="s">
        <v>480</v>
      </c>
      <c r="S19" s="1062"/>
      <c r="T19" s="1062"/>
      <c r="U19" s="1062"/>
      <c r="V19" s="1062"/>
      <c r="W19" s="1062"/>
      <c r="X19" s="1062"/>
      <c r="Y19" s="1062"/>
      <c r="Z19" s="1063"/>
      <c r="AA19" s="1061" t="s">
        <v>481</v>
      </c>
      <c r="AB19" s="1062"/>
      <c r="AC19" s="1062"/>
      <c r="AD19" s="1062"/>
      <c r="AE19" s="1063"/>
      <c r="AF19" s="1045" t="s">
        <v>482</v>
      </c>
      <c r="AG19" s="1045"/>
      <c r="AH19" s="1045"/>
    </row>
    <row r="20" spans="2:195" s="110" customFormat="1" ht="55.5" customHeight="1" x14ac:dyDescent="0.45">
      <c r="B20" s="1044"/>
      <c r="C20" s="1044"/>
      <c r="D20" s="1044"/>
      <c r="E20" s="1045"/>
      <c r="F20" s="1044"/>
      <c r="G20" s="1044"/>
      <c r="H20" s="1044"/>
      <c r="I20" s="1044"/>
      <c r="J20" s="1064" t="s">
        <v>483</v>
      </c>
      <c r="K20" s="1065"/>
      <c r="L20" s="1065"/>
      <c r="M20" s="1065"/>
      <c r="N20" s="1065"/>
      <c r="O20" s="1066" t="s">
        <v>484</v>
      </c>
      <c r="P20" s="1067"/>
      <c r="Q20" s="1047" t="s">
        <v>485</v>
      </c>
      <c r="R20" s="1068" t="s">
        <v>486</v>
      </c>
      <c r="S20" s="1069"/>
      <c r="T20" s="1069"/>
      <c r="U20" s="1069"/>
      <c r="V20" s="1069"/>
      <c r="W20" s="1070"/>
      <c r="X20" s="1068" t="s">
        <v>487</v>
      </c>
      <c r="Y20" s="1070"/>
      <c r="Z20" s="1071" t="s">
        <v>488</v>
      </c>
      <c r="AA20" s="1068" t="s">
        <v>486</v>
      </c>
      <c r="AB20" s="1070"/>
      <c r="AC20" s="1068" t="s">
        <v>487</v>
      </c>
      <c r="AD20" s="1070"/>
      <c r="AE20" s="1056" t="s">
        <v>489</v>
      </c>
      <c r="AF20" s="1045"/>
      <c r="AG20" s="1045"/>
      <c r="AH20" s="1045"/>
    </row>
    <row r="21" spans="2:195" s="110" customFormat="1" ht="56.25" customHeight="1" x14ac:dyDescent="0.45">
      <c r="B21" s="1044"/>
      <c r="C21" s="1044"/>
      <c r="D21" s="1044"/>
      <c r="E21" s="1045"/>
      <c r="F21" s="1044"/>
      <c r="G21" s="1044"/>
      <c r="H21" s="1044"/>
      <c r="I21" s="1044"/>
      <c r="J21" s="1050" t="s">
        <v>490</v>
      </c>
      <c r="K21" s="1053" t="s">
        <v>491</v>
      </c>
      <c r="L21" s="1056" t="s">
        <v>492</v>
      </c>
      <c r="M21" s="1050" t="s">
        <v>493</v>
      </c>
      <c r="N21" s="1050" t="s">
        <v>494</v>
      </c>
      <c r="O21" s="1076" t="s">
        <v>495</v>
      </c>
      <c r="P21" s="1050" t="s">
        <v>496</v>
      </c>
      <c r="Q21" s="1048"/>
      <c r="R21" s="1068" t="s">
        <v>497</v>
      </c>
      <c r="S21" s="1070"/>
      <c r="T21" s="1068" t="s">
        <v>498</v>
      </c>
      <c r="U21" s="1070"/>
      <c r="V21" s="1068" t="s">
        <v>499</v>
      </c>
      <c r="W21" s="1070"/>
      <c r="X21" s="1068" t="s">
        <v>499</v>
      </c>
      <c r="Y21" s="1070"/>
      <c r="Z21" s="1072"/>
      <c r="AA21" s="1074" t="s">
        <v>500</v>
      </c>
      <c r="AB21" s="1074" t="s">
        <v>501</v>
      </c>
      <c r="AC21" s="1074" t="s">
        <v>500</v>
      </c>
      <c r="AD21" s="1074" t="s">
        <v>501</v>
      </c>
      <c r="AE21" s="1057"/>
      <c r="AF21" s="1045"/>
      <c r="AG21" s="1045"/>
      <c r="AH21" s="1045"/>
      <c r="GM21" s="110" t="s">
        <v>502</v>
      </c>
    </row>
    <row r="22" spans="2:195" s="110" customFormat="1" ht="44.25" customHeight="1" x14ac:dyDescent="0.45">
      <c r="B22" s="1044"/>
      <c r="C22" s="1044"/>
      <c r="D22" s="1044"/>
      <c r="E22" s="1045"/>
      <c r="F22" s="1075" t="s">
        <v>503</v>
      </c>
      <c r="G22" s="1075" t="s">
        <v>504</v>
      </c>
      <c r="H22" s="1075" t="s">
        <v>505</v>
      </c>
      <c r="I22" s="1075" t="s">
        <v>506</v>
      </c>
      <c r="J22" s="1051"/>
      <c r="K22" s="1054"/>
      <c r="L22" s="1057"/>
      <c r="M22" s="1051"/>
      <c r="N22" s="1051"/>
      <c r="O22" s="1077"/>
      <c r="P22" s="1051"/>
      <c r="Q22" s="1048"/>
      <c r="R22" s="1074" t="s">
        <v>500</v>
      </c>
      <c r="S22" s="1074" t="s">
        <v>501</v>
      </c>
      <c r="T22" s="1074" t="s">
        <v>500</v>
      </c>
      <c r="U22" s="1074" t="s">
        <v>501</v>
      </c>
      <c r="V22" s="1074" t="s">
        <v>500</v>
      </c>
      <c r="W22" s="1074" t="s">
        <v>501</v>
      </c>
      <c r="X22" s="1074" t="s">
        <v>500</v>
      </c>
      <c r="Y22" s="1074" t="s">
        <v>501</v>
      </c>
      <c r="Z22" s="1072"/>
      <c r="AA22" s="1074"/>
      <c r="AB22" s="1074"/>
      <c r="AC22" s="1074"/>
      <c r="AD22" s="1074"/>
      <c r="AE22" s="1057"/>
      <c r="AF22" s="1045"/>
      <c r="AG22" s="1045"/>
      <c r="AH22" s="1045"/>
    </row>
    <row r="23" spans="2:195" s="110" customFormat="1" ht="67.5" customHeight="1" x14ac:dyDescent="0.45">
      <c r="B23" s="1044"/>
      <c r="C23" s="1044"/>
      <c r="D23" s="1044"/>
      <c r="E23" s="1045"/>
      <c r="F23" s="1075"/>
      <c r="G23" s="1075"/>
      <c r="H23" s="1075"/>
      <c r="I23" s="1075"/>
      <c r="J23" s="1052"/>
      <c r="K23" s="1055"/>
      <c r="L23" s="1058"/>
      <c r="M23" s="1052"/>
      <c r="N23" s="1052"/>
      <c r="O23" s="1078"/>
      <c r="P23" s="1052"/>
      <c r="Q23" s="1049"/>
      <c r="R23" s="1074"/>
      <c r="S23" s="1074"/>
      <c r="T23" s="1074"/>
      <c r="U23" s="1074"/>
      <c r="V23" s="1074"/>
      <c r="W23" s="1074"/>
      <c r="X23" s="1074"/>
      <c r="Y23" s="1074"/>
      <c r="Z23" s="1073"/>
      <c r="AA23" s="1074"/>
      <c r="AB23" s="1074"/>
      <c r="AC23" s="1074"/>
      <c r="AD23" s="1074"/>
      <c r="AE23" s="1058"/>
      <c r="AF23" s="1045"/>
      <c r="AG23" s="1045"/>
      <c r="AH23" s="1045"/>
    </row>
    <row r="24" spans="2:195" x14ac:dyDescent="0.45">
      <c r="B24" s="111" t="s">
        <v>347</v>
      </c>
      <c r="C24" s="111" t="s">
        <v>348</v>
      </c>
      <c r="D24" s="111" t="s">
        <v>349</v>
      </c>
      <c r="E24" s="111" t="s">
        <v>350</v>
      </c>
      <c r="F24" s="111" t="s">
        <v>351</v>
      </c>
      <c r="G24" s="111" t="s">
        <v>352</v>
      </c>
      <c r="H24" s="111" t="s">
        <v>353</v>
      </c>
      <c r="I24" s="111" t="s">
        <v>354</v>
      </c>
      <c r="J24" s="111" t="s">
        <v>355</v>
      </c>
      <c r="K24" s="111" t="s">
        <v>356</v>
      </c>
      <c r="L24" s="111" t="s">
        <v>357</v>
      </c>
      <c r="M24" s="111" t="s">
        <v>373</v>
      </c>
      <c r="N24" s="111" t="s">
        <v>374</v>
      </c>
      <c r="O24" s="111" t="s">
        <v>375</v>
      </c>
      <c r="P24" s="111" t="s">
        <v>376</v>
      </c>
      <c r="Q24" s="111" t="s">
        <v>377</v>
      </c>
      <c r="R24" s="111" t="s">
        <v>378</v>
      </c>
      <c r="S24" s="111" t="s">
        <v>379</v>
      </c>
      <c r="T24" s="111" t="s">
        <v>380</v>
      </c>
      <c r="U24" s="111" t="s">
        <v>381</v>
      </c>
      <c r="V24" s="111" t="s">
        <v>328</v>
      </c>
      <c r="W24" s="111" t="s">
        <v>329</v>
      </c>
      <c r="X24" s="111" t="s">
        <v>330</v>
      </c>
      <c r="Y24" s="111" t="s">
        <v>331</v>
      </c>
      <c r="Z24" s="111" t="s">
        <v>332</v>
      </c>
      <c r="AA24" s="111" t="s">
        <v>383</v>
      </c>
      <c r="AB24" s="111" t="s">
        <v>461</v>
      </c>
      <c r="AC24" s="111" t="s">
        <v>358</v>
      </c>
      <c r="AD24" s="111" t="s">
        <v>359</v>
      </c>
      <c r="AE24" s="111" t="s">
        <v>382</v>
      </c>
      <c r="AF24" s="111" t="s">
        <v>333</v>
      </c>
      <c r="AG24" s="111" t="s">
        <v>507</v>
      </c>
      <c r="AH24" s="111" t="s">
        <v>508</v>
      </c>
    </row>
    <row r="25" spans="2:195" x14ac:dyDescent="0.45">
      <c r="B25" s="112">
        <f>+'Ejercicio Clase'!A102</f>
        <v>45656</v>
      </c>
      <c r="C25" s="128" t="s">
        <v>552</v>
      </c>
      <c r="D25" s="111"/>
      <c r="E25" s="111">
        <v>1000</v>
      </c>
      <c r="F25" s="113">
        <f>-RRE!D26</f>
        <v>1500000</v>
      </c>
      <c r="G25" s="111"/>
      <c r="H25" s="111"/>
      <c r="I25" s="113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3">
        <f>-RRE!H26</f>
        <v>554794.5</v>
      </c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>
        <v>1</v>
      </c>
    </row>
    <row r="26" spans="2:195" x14ac:dyDescent="0.45">
      <c r="B26" s="112"/>
      <c r="C26" s="111"/>
      <c r="D26" s="111"/>
      <c r="E26" s="111"/>
      <c r="F26" s="113"/>
      <c r="G26" s="111"/>
      <c r="H26" s="111"/>
      <c r="I26" s="113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3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</row>
    <row r="27" spans="2:195" x14ac:dyDescent="0.45">
      <c r="B27" s="112"/>
      <c r="C27" s="111"/>
      <c r="D27" s="111"/>
      <c r="E27" s="111"/>
      <c r="F27" s="113"/>
      <c r="G27" s="111"/>
      <c r="H27" s="111"/>
      <c r="I27" s="113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3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</row>
    <row r="28" spans="2:195" x14ac:dyDescent="0.45"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</row>
    <row r="29" spans="2:195" s="109" customFormat="1" x14ac:dyDescent="0.45">
      <c r="I29" s="115"/>
      <c r="J29" s="115"/>
      <c r="K29" s="116"/>
      <c r="L29" s="115"/>
      <c r="M29" s="115"/>
    </row>
    <row r="30" spans="2:195" s="109" customFormat="1" x14ac:dyDescent="0.45">
      <c r="B30" s="94" t="s">
        <v>509</v>
      </c>
      <c r="C30" s="109" t="s">
        <v>510</v>
      </c>
    </row>
    <row r="31" spans="2:195" s="109" customFormat="1" ht="15" customHeight="1" x14ac:dyDescent="0.45">
      <c r="B31" s="1044" t="s">
        <v>511</v>
      </c>
      <c r="C31" s="1044" t="s">
        <v>512</v>
      </c>
      <c r="D31" s="117"/>
      <c r="F31" s="118"/>
      <c r="G31" s="118"/>
      <c r="H31" s="118"/>
      <c r="K31" s="94"/>
      <c r="L31" s="94"/>
      <c r="M31" s="94"/>
      <c r="N31" s="94"/>
      <c r="O31" s="94"/>
    </row>
    <row r="32" spans="2:195" s="109" customFormat="1" ht="15" customHeight="1" x14ac:dyDescent="0.45">
      <c r="B32" s="1044"/>
      <c r="C32" s="1044"/>
      <c r="D32" s="117"/>
    </row>
    <row r="33" spans="2:37" s="109" customFormat="1" ht="15" customHeight="1" x14ac:dyDescent="0.45">
      <c r="B33" s="1044"/>
      <c r="C33" s="1044"/>
      <c r="D33" s="117"/>
    </row>
    <row r="34" spans="2:37" s="109" customFormat="1" x14ac:dyDescent="0.45">
      <c r="B34" s="1044"/>
      <c r="C34" s="1044"/>
      <c r="D34" s="117"/>
    </row>
    <row r="35" spans="2:37" s="109" customFormat="1" x14ac:dyDescent="0.45">
      <c r="B35" s="1044"/>
      <c r="C35" s="1044"/>
      <c r="D35" s="117"/>
      <c r="R35" s="115"/>
      <c r="T35" s="115"/>
    </row>
    <row r="36" spans="2:37" s="109" customFormat="1" x14ac:dyDescent="0.45">
      <c r="B36" s="119" t="s">
        <v>513</v>
      </c>
      <c r="C36" s="119" t="s">
        <v>514</v>
      </c>
      <c r="D36" s="120"/>
    </row>
    <row r="38" spans="2:37" x14ac:dyDescent="0.45">
      <c r="B38" s="1079" t="s">
        <v>515</v>
      </c>
      <c r="C38" s="1080"/>
      <c r="D38" s="1080"/>
      <c r="E38" s="1080"/>
      <c r="F38" s="1080"/>
      <c r="G38" s="1080"/>
      <c r="H38" s="1080"/>
      <c r="I38" s="1080"/>
      <c r="J38" s="1080"/>
      <c r="K38" s="1080"/>
      <c r="L38" s="1080"/>
      <c r="M38" s="1080"/>
      <c r="N38" s="1080"/>
      <c r="O38" s="1080"/>
      <c r="P38" s="1080"/>
      <c r="Q38" s="1080"/>
      <c r="R38" s="1080"/>
      <c r="S38" s="1080"/>
      <c r="T38" s="1080"/>
      <c r="U38" s="1080"/>
      <c r="V38" s="1080"/>
      <c r="W38" s="1080"/>
      <c r="X38" s="1080"/>
      <c r="Y38" s="1080"/>
      <c r="Z38" s="1080"/>
      <c r="AA38" s="1080"/>
      <c r="AB38" s="1080"/>
      <c r="AC38" s="1080"/>
      <c r="AD38" s="1080"/>
      <c r="AE38" s="1080"/>
      <c r="AF38" s="1081"/>
      <c r="AK38" s="109"/>
    </row>
    <row r="39" spans="2:37" ht="36" customHeight="1" x14ac:dyDescent="0.45">
      <c r="B39" s="1045" t="s">
        <v>473</v>
      </c>
      <c r="C39" s="1046" t="s">
        <v>474</v>
      </c>
      <c r="D39" s="1046"/>
      <c r="E39" s="1046"/>
      <c r="F39" s="1046"/>
      <c r="G39" s="1046"/>
      <c r="H39" s="1046"/>
      <c r="I39" s="1046"/>
      <c r="J39" s="1046"/>
      <c r="K39" s="1046"/>
      <c r="L39" s="1046"/>
      <c r="M39" s="1046"/>
      <c r="N39" s="1046"/>
      <c r="O39" s="1044" t="s">
        <v>475</v>
      </c>
      <c r="P39" s="1044"/>
      <c r="Q39" s="1044"/>
      <c r="R39" s="1044"/>
      <c r="S39" s="1044"/>
      <c r="T39" s="1044"/>
      <c r="U39" s="1044"/>
      <c r="V39" s="1044"/>
      <c r="W39" s="1044"/>
      <c r="X39" s="1044"/>
      <c r="Y39" s="1044"/>
      <c r="Z39" s="1044"/>
      <c r="AA39" s="1044"/>
      <c r="AB39" s="1044"/>
      <c r="AC39" s="1044"/>
      <c r="AD39" s="1045" t="s">
        <v>476</v>
      </c>
      <c r="AE39" s="1071" t="s">
        <v>512</v>
      </c>
      <c r="AF39" s="1082" t="s">
        <v>516</v>
      </c>
    </row>
    <row r="40" spans="2:37" ht="28.5" customHeight="1" x14ac:dyDescent="0.45">
      <c r="B40" s="1045"/>
      <c r="C40" s="1044" t="s">
        <v>478</v>
      </c>
      <c r="D40" s="1044"/>
      <c r="E40" s="1044"/>
      <c r="F40" s="1044"/>
      <c r="G40" s="1059" t="s">
        <v>479</v>
      </c>
      <c r="H40" s="1060"/>
      <c r="I40" s="1060"/>
      <c r="J40" s="1060"/>
      <c r="K40" s="1060"/>
      <c r="L40" s="108"/>
      <c r="M40" s="108"/>
      <c r="N40" s="108"/>
      <c r="O40" s="1059" t="s">
        <v>480</v>
      </c>
      <c r="P40" s="1060"/>
      <c r="Q40" s="1060"/>
      <c r="R40" s="1060"/>
      <c r="S40" s="1060"/>
      <c r="T40" s="1060"/>
      <c r="U40" s="1060"/>
      <c r="V40" s="1060"/>
      <c r="W40" s="1083"/>
      <c r="X40" s="1059" t="s">
        <v>481</v>
      </c>
      <c r="Y40" s="1060"/>
      <c r="Z40" s="1060"/>
      <c r="AA40" s="1060"/>
      <c r="AB40" s="1083"/>
      <c r="AC40" s="1045" t="s">
        <v>482</v>
      </c>
      <c r="AD40" s="1045"/>
      <c r="AE40" s="1072"/>
      <c r="AF40" s="1082"/>
      <c r="AJ40" s="109"/>
      <c r="AK40" s="109"/>
    </row>
    <row r="41" spans="2:37" ht="54" customHeight="1" x14ac:dyDescent="0.45">
      <c r="B41" s="1045"/>
      <c r="C41" s="1044"/>
      <c r="D41" s="1044"/>
      <c r="E41" s="1044"/>
      <c r="F41" s="1044"/>
      <c r="G41" s="1084" t="s">
        <v>483</v>
      </c>
      <c r="H41" s="1085"/>
      <c r="I41" s="1085"/>
      <c r="J41" s="1085"/>
      <c r="K41" s="1085"/>
      <c r="L41" s="1086" t="s">
        <v>517</v>
      </c>
      <c r="M41" s="1087"/>
      <c r="N41" s="1071" t="s">
        <v>485</v>
      </c>
      <c r="O41" s="1068" t="s">
        <v>486</v>
      </c>
      <c r="P41" s="1069"/>
      <c r="Q41" s="1069"/>
      <c r="R41" s="1069"/>
      <c r="S41" s="1069"/>
      <c r="T41" s="1070"/>
      <c r="U41" s="1068" t="s">
        <v>487</v>
      </c>
      <c r="V41" s="1070"/>
      <c r="W41" s="1088" t="s">
        <v>488</v>
      </c>
      <c r="X41" s="1068" t="s">
        <v>486</v>
      </c>
      <c r="Y41" s="1070"/>
      <c r="Z41" s="1068" t="s">
        <v>518</v>
      </c>
      <c r="AA41" s="1070"/>
      <c r="AB41" s="1091" t="s">
        <v>489</v>
      </c>
      <c r="AC41" s="1045"/>
      <c r="AD41" s="1045"/>
      <c r="AE41" s="1072"/>
      <c r="AF41" s="1082"/>
    </row>
    <row r="42" spans="2:37" ht="50.25" customHeight="1" x14ac:dyDescent="0.45">
      <c r="B42" s="1045"/>
      <c r="C42" s="1044"/>
      <c r="D42" s="1044"/>
      <c r="E42" s="1044"/>
      <c r="F42" s="1044"/>
      <c r="G42" s="1056" t="s">
        <v>490</v>
      </c>
      <c r="H42" s="1094" t="s">
        <v>491</v>
      </c>
      <c r="I42" s="1056" t="s">
        <v>492</v>
      </c>
      <c r="J42" s="1056" t="s">
        <v>493</v>
      </c>
      <c r="K42" s="1056" t="s">
        <v>494</v>
      </c>
      <c r="L42" s="1097" t="s">
        <v>495</v>
      </c>
      <c r="M42" s="1056" t="s">
        <v>496</v>
      </c>
      <c r="N42" s="1072"/>
      <c r="O42" s="1068" t="s">
        <v>497</v>
      </c>
      <c r="P42" s="1070"/>
      <c r="Q42" s="1068" t="s">
        <v>498</v>
      </c>
      <c r="R42" s="1070"/>
      <c r="S42" s="1068" t="s">
        <v>499</v>
      </c>
      <c r="T42" s="1070"/>
      <c r="U42" s="1068" t="s">
        <v>499</v>
      </c>
      <c r="V42" s="1070"/>
      <c r="W42" s="1089"/>
      <c r="X42" s="1074" t="s">
        <v>500</v>
      </c>
      <c r="Y42" s="1074" t="s">
        <v>501</v>
      </c>
      <c r="Z42" s="1074" t="s">
        <v>500</v>
      </c>
      <c r="AA42" s="1074" t="s">
        <v>501</v>
      </c>
      <c r="AB42" s="1092"/>
      <c r="AC42" s="1045"/>
      <c r="AD42" s="1045"/>
      <c r="AE42" s="1072"/>
      <c r="AF42" s="1082"/>
    </row>
    <row r="43" spans="2:37" x14ac:dyDescent="0.45">
      <c r="B43" s="1045"/>
      <c r="C43" s="1044" t="s">
        <v>503</v>
      </c>
      <c r="D43" s="1044" t="s">
        <v>504</v>
      </c>
      <c r="E43" s="1044" t="s">
        <v>505</v>
      </c>
      <c r="F43" s="1044" t="s">
        <v>506</v>
      </c>
      <c r="G43" s="1057"/>
      <c r="H43" s="1095"/>
      <c r="I43" s="1057"/>
      <c r="J43" s="1057"/>
      <c r="K43" s="1057"/>
      <c r="L43" s="1098"/>
      <c r="M43" s="1057"/>
      <c r="N43" s="1072"/>
      <c r="O43" s="1074" t="s">
        <v>500</v>
      </c>
      <c r="P43" s="1074" t="s">
        <v>501</v>
      </c>
      <c r="Q43" s="1074" t="s">
        <v>500</v>
      </c>
      <c r="R43" s="1074" t="s">
        <v>501</v>
      </c>
      <c r="S43" s="1074" t="s">
        <v>500</v>
      </c>
      <c r="T43" s="1074" t="s">
        <v>501</v>
      </c>
      <c r="U43" s="1074" t="s">
        <v>500</v>
      </c>
      <c r="V43" s="1074" t="s">
        <v>501</v>
      </c>
      <c r="W43" s="1089"/>
      <c r="X43" s="1074"/>
      <c r="Y43" s="1074"/>
      <c r="Z43" s="1074"/>
      <c r="AA43" s="1074"/>
      <c r="AB43" s="1092"/>
      <c r="AC43" s="1045"/>
      <c r="AD43" s="1045"/>
      <c r="AE43" s="1072"/>
      <c r="AF43" s="1082"/>
    </row>
    <row r="44" spans="2:37" ht="83.25" customHeight="1" x14ac:dyDescent="0.45">
      <c r="B44" s="1045"/>
      <c r="C44" s="1044"/>
      <c r="D44" s="1044"/>
      <c r="E44" s="1044"/>
      <c r="F44" s="1044"/>
      <c r="G44" s="1058"/>
      <c r="H44" s="1096"/>
      <c r="I44" s="1058"/>
      <c r="J44" s="1058"/>
      <c r="K44" s="1058"/>
      <c r="L44" s="1099"/>
      <c r="M44" s="1058"/>
      <c r="N44" s="1073"/>
      <c r="O44" s="1074"/>
      <c r="P44" s="1074"/>
      <c r="Q44" s="1074"/>
      <c r="R44" s="1074"/>
      <c r="S44" s="1074"/>
      <c r="T44" s="1074"/>
      <c r="U44" s="1074"/>
      <c r="V44" s="1074"/>
      <c r="W44" s="1090"/>
      <c r="X44" s="1074"/>
      <c r="Y44" s="1074"/>
      <c r="Z44" s="1074"/>
      <c r="AA44" s="1074"/>
      <c r="AB44" s="1093"/>
      <c r="AC44" s="1045"/>
      <c r="AD44" s="1045"/>
      <c r="AE44" s="1073"/>
      <c r="AF44" s="1082"/>
    </row>
    <row r="45" spans="2:37" x14ac:dyDescent="0.45">
      <c r="B45" s="111" t="s">
        <v>519</v>
      </c>
      <c r="C45" s="111" t="s">
        <v>520</v>
      </c>
      <c r="D45" s="111" t="s">
        <v>521</v>
      </c>
      <c r="E45" s="111" t="s">
        <v>522</v>
      </c>
      <c r="F45" s="111" t="s">
        <v>523</v>
      </c>
      <c r="G45" s="111" t="s">
        <v>524</v>
      </c>
      <c r="H45" s="111" t="s">
        <v>525</v>
      </c>
      <c r="I45" s="111" t="s">
        <v>526</v>
      </c>
      <c r="J45" s="111" t="s">
        <v>527</v>
      </c>
      <c r="K45" s="111" t="s">
        <v>528</v>
      </c>
      <c r="L45" s="111" t="s">
        <v>529</v>
      </c>
      <c r="M45" s="111" t="s">
        <v>530</v>
      </c>
      <c r="N45" s="111" t="s">
        <v>531</v>
      </c>
      <c r="O45" s="111" t="s">
        <v>532</v>
      </c>
      <c r="P45" s="111" t="s">
        <v>533</v>
      </c>
      <c r="Q45" s="111" t="s">
        <v>534</v>
      </c>
      <c r="R45" s="111" t="s">
        <v>535</v>
      </c>
      <c r="S45" s="111" t="s">
        <v>536</v>
      </c>
      <c r="T45" s="111" t="s">
        <v>537</v>
      </c>
      <c r="U45" s="111" t="s">
        <v>538</v>
      </c>
      <c r="V45" s="111" t="s">
        <v>539</v>
      </c>
      <c r="W45" s="111" t="s">
        <v>540</v>
      </c>
      <c r="X45" s="111" t="s">
        <v>541</v>
      </c>
      <c r="Y45" s="111" t="s">
        <v>542</v>
      </c>
      <c r="Z45" s="111" t="s">
        <v>543</v>
      </c>
      <c r="AA45" s="111" t="s">
        <v>544</v>
      </c>
      <c r="AB45" s="111" t="s">
        <v>545</v>
      </c>
      <c r="AC45" s="111" t="s">
        <v>546</v>
      </c>
      <c r="AD45" s="111" t="s">
        <v>547</v>
      </c>
      <c r="AE45" s="111" t="s">
        <v>548</v>
      </c>
      <c r="AF45" s="111" t="s">
        <v>549</v>
      </c>
    </row>
    <row r="46" spans="2:37" x14ac:dyDescent="0.45">
      <c r="B46" s="121">
        <v>1000</v>
      </c>
      <c r="C46" s="122">
        <f>+F25+F26+F27</f>
        <v>1500000</v>
      </c>
      <c r="D46" s="121"/>
      <c r="E46" s="121"/>
      <c r="F46" s="122">
        <f>+I25+I26+I27</f>
        <v>0</v>
      </c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2">
        <f>+W25+W26+W27</f>
        <v>554794.5</v>
      </c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>
        <v>1</v>
      </c>
    </row>
    <row r="48" spans="2:37" x14ac:dyDescent="0.45">
      <c r="B48" s="1100" t="s">
        <v>550</v>
      </c>
      <c r="C48" s="1100"/>
      <c r="D48" s="1100"/>
      <c r="E48" s="1100"/>
      <c r="F48" s="1100"/>
      <c r="G48" s="1100"/>
      <c r="H48" s="1100"/>
      <c r="I48" s="1100"/>
      <c r="J48" s="1100"/>
      <c r="K48" s="1100"/>
      <c r="L48" s="1100"/>
      <c r="M48" s="1100"/>
      <c r="N48" s="1100"/>
      <c r="O48" s="1100"/>
      <c r="P48" s="1100"/>
      <c r="Q48" s="1100"/>
      <c r="R48" s="1100"/>
      <c r="S48" s="1100"/>
      <c r="T48" s="1100"/>
      <c r="U48" s="1100"/>
      <c r="V48" s="1100"/>
    </row>
    <row r="49" spans="2:32" x14ac:dyDescent="0.45"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</row>
    <row r="50" spans="2:32" x14ac:dyDescent="0.45">
      <c r="Q50" s="109"/>
    </row>
    <row r="51" spans="2:32" x14ac:dyDescent="0.45">
      <c r="B51" s="1101" t="s">
        <v>385</v>
      </c>
      <c r="C51" s="1102"/>
      <c r="D51" s="123"/>
      <c r="F51" s="1103" t="s">
        <v>551</v>
      </c>
      <c r="G51" s="1103"/>
      <c r="H51" s="1103"/>
      <c r="I51" s="1103"/>
      <c r="J51" s="123"/>
      <c r="K51" s="123"/>
      <c r="L51" s="123"/>
      <c r="M51" s="123"/>
      <c r="N51" s="123"/>
    </row>
    <row r="52" spans="2:32" x14ac:dyDescent="0.45">
      <c r="B52" s="124"/>
      <c r="C52" s="125"/>
      <c r="D52" s="126"/>
      <c r="F52" s="124"/>
      <c r="G52" s="127"/>
      <c r="H52" s="127"/>
      <c r="I52" s="125"/>
      <c r="J52" s="126"/>
      <c r="K52" s="126"/>
      <c r="L52" s="126"/>
      <c r="M52" s="126"/>
      <c r="N52" s="126"/>
    </row>
    <row r="53" spans="2:32" x14ac:dyDescent="0.45">
      <c r="C53" s="109"/>
      <c r="D53" s="109"/>
    </row>
  </sheetData>
  <mergeCells count="109">
    <mergeCell ref="B48:V48"/>
    <mergeCell ref="B51:C51"/>
    <mergeCell ref="F51:I51"/>
    <mergeCell ref="Q43:Q44"/>
    <mergeCell ref="R43:R44"/>
    <mergeCell ref="S43:S44"/>
    <mergeCell ref="T43:T44"/>
    <mergeCell ref="U43:U44"/>
    <mergeCell ref="V43:V44"/>
    <mergeCell ref="C43:C44"/>
    <mergeCell ref="D43:D44"/>
    <mergeCell ref="E43:E44"/>
    <mergeCell ref="F43:F44"/>
    <mergeCell ref="O43:O44"/>
    <mergeCell ref="P43:P44"/>
    <mergeCell ref="Z42:Z44"/>
    <mergeCell ref="AA42:AA44"/>
    <mergeCell ref="AB41:AB44"/>
    <mergeCell ref="G42:G44"/>
    <mergeCell ref="H42:H44"/>
    <mergeCell ref="I42:I44"/>
    <mergeCell ref="J42:J44"/>
    <mergeCell ref="K42:K44"/>
    <mergeCell ref="L42:L44"/>
    <mergeCell ref="M42:M44"/>
    <mergeCell ref="O42:P42"/>
    <mergeCell ref="Q42:R42"/>
    <mergeCell ref="B38:AF38"/>
    <mergeCell ref="B39:B44"/>
    <mergeCell ref="C39:N39"/>
    <mergeCell ref="O39:AC39"/>
    <mergeCell ref="AD39:AD44"/>
    <mergeCell ref="AE39:AE44"/>
    <mergeCell ref="AF39:AF44"/>
    <mergeCell ref="C40:F42"/>
    <mergeCell ref="G40:K40"/>
    <mergeCell ref="O40:W40"/>
    <mergeCell ref="X40:AB40"/>
    <mergeCell ref="AC40:AC44"/>
    <mergeCell ref="G41:K41"/>
    <mergeCell ref="L41:M41"/>
    <mergeCell ref="N41:N44"/>
    <mergeCell ref="O41:T41"/>
    <mergeCell ref="U41:V41"/>
    <mergeCell ref="W41:W44"/>
    <mergeCell ref="X41:Y41"/>
    <mergeCell ref="Z41:AA41"/>
    <mergeCell ref="S42:T42"/>
    <mergeCell ref="U42:V42"/>
    <mergeCell ref="X42:X44"/>
    <mergeCell ref="Y42:Y44"/>
    <mergeCell ref="B31:B35"/>
    <mergeCell ref="C31:C35"/>
    <mergeCell ref="AC21:AC23"/>
    <mergeCell ref="AD21:AD23"/>
    <mergeCell ref="F22:F23"/>
    <mergeCell ref="G22:G23"/>
    <mergeCell ref="H22:H23"/>
    <mergeCell ref="I22:I23"/>
    <mergeCell ref="R22:R23"/>
    <mergeCell ref="S22:S23"/>
    <mergeCell ref="T22:T23"/>
    <mergeCell ref="U22:U23"/>
    <mergeCell ref="M21:M23"/>
    <mergeCell ref="N21:N23"/>
    <mergeCell ref="O21:O23"/>
    <mergeCell ref="P21:P23"/>
    <mergeCell ref="R21:S21"/>
    <mergeCell ref="T21:U21"/>
    <mergeCell ref="R18:AF18"/>
    <mergeCell ref="AG18:AG23"/>
    <mergeCell ref="AH18:AH23"/>
    <mergeCell ref="F19:I21"/>
    <mergeCell ref="J19:N19"/>
    <mergeCell ref="R19:Z19"/>
    <mergeCell ref="AA19:AE19"/>
    <mergeCell ref="AF19:AF23"/>
    <mergeCell ref="J20:N20"/>
    <mergeCell ref="O20:P20"/>
    <mergeCell ref="R20:W20"/>
    <mergeCell ref="X20:Y20"/>
    <mergeCell ref="Z20:Z23"/>
    <mergeCell ref="AA20:AB20"/>
    <mergeCell ref="AC20:AD20"/>
    <mergeCell ref="AE20:AE23"/>
    <mergeCell ref="V21:W21"/>
    <mergeCell ref="X21:Y21"/>
    <mergeCell ref="AA21:AA23"/>
    <mergeCell ref="AB21:AB23"/>
    <mergeCell ref="V22:V23"/>
    <mergeCell ref="W22:W23"/>
    <mergeCell ref="X22:X23"/>
    <mergeCell ref="Y22:Y23"/>
    <mergeCell ref="D2:M3"/>
    <mergeCell ref="D9:F9"/>
    <mergeCell ref="B10:C10"/>
    <mergeCell ref="D10:F10"/>
    <mergeCell ref="D11:F11"/>
    <mergeCell ref="D13:F13"/>
    <mergeCell ref="D14:F14"/>
    <mergeCell ref="B18:B23"/>
    <mergeCell ref="C18:C23"/>
    <mergeCell ref="D18:D23"/>
    <mergeCell ref="E18:E23"/>
    <mergeCell ref="F18:Q18"/>
    <mergeCell ref="Q20:Q23"/>
    <mergeCell ref="J21:J23"/>
    <mergeCell ref="K21:K23"/>
    <mergeCell ref="L21:L23"/>
  </mergeCells>
  <pageMargins left="0.25" right="0.25" top="0.75" bottom="0.75" header="0.3" footer="0.3"/>
  <pageSetup paperSize="14" scale="49" fitToWidth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67EC-2365-4752-9F34-ADE6C8A1CD83}">
  <dimension ref="A1:C22"/>
  <sheetViews>
    <sheetView workbookViewId="0"/>
  </sheetViews>
  <sheetFormatPr baseColWidth="10" defaultRowHeight="14.25" x14ac:dyDescent="0.45"/>
  <cols>
    <col min="2" max="2" width="27.73046875" bestFit="1" customWidth="1"/>
    <col min="3" max="3" width="11.06640625" bestFit="1" customWidth="1"/>
  </cols>
  <sheetData>
    <row r="1" spans="1:3" x14ac:dyDescent="0.45">
      <c r="A1" s="4" t="s">
        <v>649</v>
      </c>
    </row>
    <row r="3" spans="1:3" x14ac:dyDescent="0.45">
      <c r="B3" s="15" t="s">
        <v>599</v>
      </c>
    </row>
    <row r="4" spans="1:3" x14ac:dyDescent="0.45">
      <c r="B4" s="4"/>
    </row>
    <row r="5" spans="1:3" x14ac:dyDescent="0.45">
      <c r="B5" t="s">
        <v>600</v>
      </c>
      <c r="C5" s="8">
        <f>+CPT!B28</f>
        <v>20000000</v>
      </c>
    </row>
    <row r="6" spans="1:3" x14ac:dyDescent="0.45">
      <c r="B6" t="s">
        <v>59</v>
      </c>
      <c r="C6" s="8">
        <f>+CPT!B10+CPT!B19</f>
        <v>50000</v>
      </c>
    </row>
    <row r="7" spans="1:3" x14ac:dyDescent="0.45">
      <c r="B7" s="4" t="s">
        <v>602</v>
      </c>
      <c r="C7" s="12">
        <f>SUM(C5:C6)</f>
        <v>20050000</v>
      </c>
    </row>
    <row r="9" spans="1:3" x14ac:dyDescent="0.45">
      <c r="B9" s="15" t="s">
        <v>601</v>
      </c>
    </row>
    <row r="10" spans="1:3" x14ac:dyDescent="0.45">
      <c r="B10" s="4"/>
    </row>
    <row r="11" spans="1:3" x14ac:dyDescent="0.45">
      <c r="B11" t="s">
        <v>61</v>
      </c>
      <c r="C11" s="8">
        <f>+CPT!B18+CPT!B8+CPT!B31</f>
        <v>-3627502.7539682686</v>
      </c>
    </row>
    <row r="12" spans="1:3" x14ac:dyDescent="0.45">
      <c r="B12" t="s">
        <v>77</v>
      </c>
      <c r="C12" s="8">
        <f>+CPT!B32+CPT!B16</f>
        <v>-4900000</v>
      </c>
    </row>
    <row r="13" spans="1:3" x14ac:dyDescent="0.45">
      <c r="B13" s="4" t="s">
        <v>602</v>
      </c>
      <c r="C13" s="28">
        <f>SUM(C11:C12)</f>
        <v>-8527502.7539682686</v>
      </c>
    </row>
    <row r="15" spans="1:3" x14ac:dyDescent="0.45">
      <c r="B15" t="s">
        <v>603</v>
      </c>
      <c r="C15" s="9">
        <f>+C7+C13</f>
        <v>11522497.246031731</v>
      </c>
    </row>
    <row r="16" spans="1:3" x14ac:dyDescent="0.45">
      <c r="B16" t="s">
        <v>604</v>
      </c>
      <c r="C16" s="12">
        <f>+C15*27%</f>
        <v>3111074.2564285677</v>
      </c>
    </row>
    <row r="18" spans="2:3" x14ac:dyDescent="0.45">
      <c r="B18" t="s">
        <v>605</v>
      </c>
    </row>
    <row r="20" spans="2:3" x14ac:dyDescent="0.45">
      <c r="B20" t="s">
        <v>271</v>
      </c>
      <c r="C20" s="8">
        <v>5413500</v>
      </c>
    </row>
    <row r="21" spans="2:3" x14ac:dyDescent="0.45">
      <c r="B21" t="s">
        <v>270</v>
      </c>
      <c r="C21" s="8">
        <v>2302426</v>
      </c>
    </row>
    <row r="22" spans="2:3" x14ac:dyDescent="0.45">
      <c r="C22" s="28">
        <f>+C20-C21</f>
        <v>3111074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8032A-216F-4C70-98EE-E175C6F78849}">
  <dimension ref="A2:D72"/>
  <sheetViews>
    <sheetView showGridLines="0" zoomScale="80" zoomScaleNormal="80" workbookViewId="0">
      <selection activeCell="A29" sqref="A29"/>
    </sheetView>
  </sheetViews>
  <sheetFormatPr baseColWidth="10" defaultRowHeight="14.25" x14ac:dyDescent="0.45"/>
  <cols>
    <col min="1" max="1" width="50.265625" customWidth="1"/>
    <col min="2" max="2" width="12.59765625" customWidth="1"/>
    <col min="3" max="3" width="35.3984375" customWidth="1"/>
    <col min="4" max="4" width="18.86328125" style="130" customWidth="1"/>
    <col min="5" max="5" width="9" customWidth="1"/>
  </cols>
  <sheetData>
    <row r="2" spans="1:4" x14ac:dyDescent="0.45">
      <c r="A2" s="129" t="s">
        <v>250</v>
      </c>
    </row>
    <row r="3" spans="1:4" x14ac:dyDescent="0.45">
      <c r="A3" s="129" t="s">
        <v>648</v>
      </c>
    </row>
    <row r="4" spans="1:4" s="4" customFormat="1" ht="15" customHeight="1" x14ac:dyDescent="0.45">
      <c r="D4" s="1104" t="s">
        <v>250</v>
      </c>
    </row>
    <row r="5" spans="1:4" x14ac:dyDescent="0.45">
      <c r="D5" s="1105"/>
    </row>
    <row r="6" spans="1:4" x14ac:dyDescent="0.45">
      <c r="D6" s="131"/>
    </row>
    <row r="7" spans="1:4" x14ac:dyDescent="0.45">
      <c r="D7" s="131"/>
    </row>
    <row r="8" spans="1:4" x14ac:dyDescent="0.45">
      <c r="A8" s="4" t="s">
        <v>606</v>
      </c>
      <c r="D8" s="132"/>
    </row>
    <row r="9" spans="1:4" x14ac:dyDescent="0.45">
      <c r="D9"/>
    </row>
    <row r="10" spans="1:4" x14ac:dyDescent="0.45">
      <c r="A10" s="133" t="s">
        <v>607</v>
      </c>
      <c r="B10" s="133"/>
      <c r="C10" s="133"/>
      <c r="D10" s="132">
        <f>+RLI!C4</f>
        <v>55076823</v>
      </c>
    </row>
    <row r="11" spans="1:4" x14ac:dyDescent="0.45">
      <c r="D11" s="131"/>
    </row>
    <row r="12" spans="1:4" x14ac:dyDescent="0.45">
      <c r="A12" s="130"/>
      <c r="B12" s="134" t="s">
        <v>265</v>
      </c>
      <c r="C12" t="s">
        <v>266</v>
      </c>
      <c r="D12" s="131">
        <f>-Balance!H41</f>
        <v>-23427614</v>
      </c>
    </row>
    <row r="13" spans="1:4" x14ac:dyDescent="0.45">
      <c r="A13" s="130"/>
      <c r="B13" s="134" t="s">
        <v>267</v>
      </c>
      <c r="C13" t="s">
        <v>268</v>
      </c>
      <c r="D13" s="131">
        <f>+Balance!I42</f>
        <v>7083449</v>
      </c>
    </row>
    <row r="14" spans="1:4" x14ac:dyDescent="0.45">
      <c r="A14" s="130"/>
      <c r="B14" s="134"/>
      <c r="C14">
        <v>0</v>
      </c>
      <c r="D14" s="131">
        <v>0</v>
      </c>
    </row>
    <row r="15" spans="1:4" x14ac:dyDescent="0.45">
      <c r="A15" s="130"/>
      <c r="B15" s="135"/>
      <c r="D15" s="131"/>
    </row>
    <row r="16" spans="1:4" ht="14.65" thickBot="1" x14ac:dyDescent="0.5">
      <c r="C16" s="136" t="s">
        <v>608</v>
      </c>
      <c r="D16" s="137">
        <f>SUM(D12:D14)</f>
        <v>-16344165</v>
      </c>
    </row>
    <row r="17" spans="1:4" ht="14.65" thickTop="1" x14ac:dyDescent="0.45">
      <c r="A17" s="130"/>
      <c r="D17" s="131"/>
    </row>
    <row r="18" spans="1:4" x14ac:dyDescent="0.45">
      <c r="A18" s="133" t="s">
        <v>609</v>
      </c>
      <c r="B18" s="133"/>
      <c r="C18" s="133"/>
      <c r="D18" s="132">
        <f>ROUND((D10-D16),0)</f>
        <v>71420988</v>
      </c>
    </row>
    <row r="19" spans="1:4" x14ac:dyDescent="0.45">
      <c r="D19" s="131"/>
    </row>
    <row r="20" spans="1:4" x14ac:dyDescent="0.45">
      <c r="A20" t="s">
        <v>610</v>
      </c>
      <c r="B20" s="138">
        <v>0.27</v>
      </c>
      <c r="D20" s="131">
        <f>-ROUND((D18*$B$20),0)</f>
        <v>-19283667</v>
      </c>
    </row>
    <row r="21" spans="1:4" x14ac:dyDescent="0.45">
      <c r="D21" s="131"/>
    </row>
    <row r="22" spans="1:4" x14ac:dyDescent="0.45">
      <c r="A22" s="4" t="s">
        <v>611</v>
      </c>
      <c r="B22" s="4"/>
      <c r="D22" s="131"/>
    </row>
    <row r="23" spans="1:4" x14ac:dyDescent="0.45">
      <c r="A23" t="s">
        <v>612</v>
      </c>
      <c r="D23" s="131">
        <f>+D16</f>
        <v>-16344165</v>
      </c>
    </row>
    <row r="24" spans="1:4" x14ac:dyDescent="0.45">
      <c r="A24" t="s">
        <v>613</v>
      </c>
      <c r="D24" s="131">
        <v>0</v>
      </c>
    </row>
    <row r="25" spans="1:4" x14ac:dyDescent="0.45">
      <c r="A25" t="s">
        <v>614</v>
      </c>
      <c r="D25" s="131">
        <v>0</v>
      </c>
    </row>
    <row r="26" spans="1:4" ht="14.65" thickBot="1" x14ac:dyDescent="0.5">
      <c r="C26" s="136" t="s">
        <v>615</v>
      </c>
      <c r="D26" s="137">
        <f>SUM(D23:D25)</f>
        <v>-16344165</v>
      </c>
    </row>
    <row r="27" spans="1:4" ht="14.65" thickTop="1" x14ac:dyDescent="0.45">
      <c r="D27" s="131"/>
    </row>
    <row r="28" spans="1:4" x14ac:dyDescent="0.45">
      <c r="A28" s="133" t="s">
        <v>616</v>
      </c>
      <c r="B28" s="133"/>
      <c r="C28" s="139"/>
      <c r="D28" s="132">
        <f>+D20-D26</f>
        <v>-2939502</v>
      </c>
    </row>
    <row r="29" spans="1:4" x14ac:dyDescent="0.45">
      <c r="D29" s="131"/>
    </row>
    <row r="30" spans="1:4" x14ac:dyDescent="0.45">
      <c r="A30" s="4" t="s">
        <v>617</v>
      </c>
      <c r="C30" s="4" t="s">
        <v>618</v>
      </c>
      <c r="D30" s="131"/>
    </row>
    <row r="31" spans="1:4" x14ac:dyDescent="0.45">
      <c r="A31" t="s">
        <v>619</v>
      </c>
      <c r="C31" s="140"/>
      <c r="D31" s="131">
        <f t="shared" ref="D31:D36" si="0">ROUND((-C31*$B$20),0)</f>
        <v>0</v>
      </c>
    </row>
    <row r="32" spans="1:4" x14ac:dyDescent="0.45">
      <c r="A32" t="s">
        <v>620</v>
      </c>
      <c r="C32" s="140">
        <f>+RLI!B11</f>
        <v>340000</v>
      </c>
      <c r="D32" s="131">
        <f t="shared" si="0"/>
        <v>-91800</v>
      </c>
    </row>
    <row r="33" spans="1:4" x14ac:dyDescent="0.45">
      <c r="A33" t="s">
        <v>621</v>
      </c>
      <c r="C33" s="140">
        <f>+RLI!B12</f>
        <v>20363.099999999999</v>
      </c>
      <c r="D33" s="131">
        <f t="shared" si="0"/>
        <v>-5498</v>
      </c>
    </row>
    <row r="34" spans="1:4" x14ac:dyDescent="0.45">
      <c r="A34" t="s">
        <v>179</v>
      </c>
      <c r="C34" s="140">
        <f>+RLI!B20</f>
        <v>-9400000</v>
      </c>
      <c r="D34" s="131">
        <f t="shared" si="0"/>
        <v>2538000</v>
      </c>
    </row>
    <row r="35" spans="1:4" x14ac:dyDescent="0.45">
      <c r="A35" t="s">
        <v>622</v>
      </c>
      <c r="C35" s="140">
        <f>+RLI!B22</f>
        <v>-2000000</v>
      </c>
      <c r="D35" s="131">
        <f t="shared" si="0"/>
        <v>540000</v>
      </c>
    </row>
    <row r="36" spans="1:4" x14ac:dyDescent="0.45">
      <c r="A36" t="s">
        <v>623</v>
      </c>
      <c r="C36" s="140"/>
      <c r="D36" s="131">
        <f t="shared" si="0"/>
        <v>0</v>
      </c>
    </row>
    <row r="37" spans="1:4" x14ac:dyDescent="0.45">
      <c r="C37" s="141"/>
      <c r="D37" s="131"/>
    </row>
    <row r="38" spans="1:4" x14ac:dyDescent="0.45">
      <c r="A38" s="133" t="s">
        <v>624</v>
      </c>
      <c r="B38" s="133"/>
      <c r="C38" s="133"/>
      <c r="D38" s="132">
        <f>SUM(D31:D37)</f>
        <v>2980702</v>
      </c>
    </row>
    <row r="39" spans="1:4" x14ac:dyDescent="0.45">
      <c r="D39" s="131"/>
    </row>
    <row r="40" spans="1:4" x14ac:dyDescent="0.45">
      <c r="D40" s="131"/>
    </row>
    <row r="41" spans="1:4" x14ac:dyDescent="0.45">
      <c r="A41" s="4" t="s">
        <v>625</v>
      </c>
      <c r="D41" s="131"/>
    </row>
    <row r="42" spans="1:4" x14ac:dyDescent="0.45">
      <c r="A42" t="s">
        <v>626</v>
      </c>
      <c r="D42" s="142">
        <f>-RLI!B13*40%</f>
        <v>-41200</v>
      </c>
    </row>
    <row r="43" spans="1:4" x14ac:dyDescent="0.45">
      <c r="D43" s="131"/>
    </row>
    <row r="44" spans="1:4" x14ac:dyDescent="0.45">
      <c r="A44" t="s">
        <v>627</v>
      </c>
      <c r="D44" s="142"/>
    </row>
    <row r="45" spans="1:4" x14ac:dyDescent="0.45">
      <c r="A45" t="s">
        <v>628</v>
      </c>
      <c r="D45" s="142">
        <v>0</v>
      </c>
    </row>
    <row r="46" spans="1:4" x14ac:dyDescent="0.45">
      <c r="A46" t="s">
        <v>629</v>
      </c>
      <c r="D46" s="142"/>
    </row>
    <row r="47" spans="1:4" x14ac:dyDescent="0.45">
      <c r="A47" t="s">
        <v>630</v>
      </c>
      <c r="D47" s="142"/>
    </row>
    <row r="48" spans="1:4" x14ac:dyDescent="0.45">
      <c r="D48" s="131"/>
    </row>
    <row r="49" spans="1:4" x14ac:dyDescent="0.45">
      <c r="A49" t="s">
        <v>631</v>
      </c>
      <c r="D49" s="142"/>
    </row>
    <row r="50" spans="1:4" x14ac:dyDescent="0.45">
      <c r="D50" s="131"/>
    </row>
    <row r="51" spans="1:4" x14ac:dyDescent="0.45">
      <c r="A51" t="s">
        <v>632</v>
      </c>
      <c r="D51" s="142"/>
    </row>
    <row r="52" spans="1:4" x14ac:dyDescent="0.45">
      <c r="A52" t="s">
        <v>633</v>
      </c>
      <c r="D52" s="142"/>
    </row>
    <row r="53" spans="1:4" x14ac:dyDescent="0.45">
      <c r="A53" t="s">
        <v>634</v>
      </c>
      <c r="D53" s="142"/>
    </row>
    <row r="54" spans="1:4" x14ac:dyDescent="0.45">
      <c r="D54" s="131"/>
    </row>
    <row r="55" spans="1:4" x14ac:dyDescent="0.45">
      <c r="A55" t="s">
        <v>635</v>
      </c>
      <c r="D55" s="142"/>
    </row>
    <row r="56" spans="1:4" x14ac:dyDescent="0.45">
      <c r="D56" s="131"/>
    </row>
    <row r="57" spans="1:4" x14ac:dyDescent="0.45">
      <c r="A57" s="13" t="s">
        <v>636</v>
      </c>
      <c r="B57" s="13"/>
      <c r="C57" s="13"/>
      <c r="D57" s="132">
        <f>SUM(D42:D56)</f>
        <v>-41200</v>
      </c>
    </row>
    <row r="58" spans="1:4" x14ac:dyDescent="0.45">
      <c r="D58" s="131"/>
    </row>
    <row r="59" spans="1:4" x14ac:dyDescent="0.45">
      <c r="A59" t="s">
        <v>637</v>
      </c>
      <c r="D59" s="131">
        <f>+ROUND(D28+D38+D57,0)</f>
        <v>0</v>
      </c>
    </row>
    <row r="60" spans="1:4" x14ac:dyDescent="0.45">
      <c r="D60" s="142">
        <f>+D59/0.27</f>
        <v>0</v>
      </c>
    </row>
    <row r="62" spans="1:4" x14ac:dyDescent="0.45">
      <c r="A62" s="4" t="s">
        <v>638</v>
      </c>
      <c r="D62"/>
    </row>
    <row r="63" spans="1:4" x14ac:dyDescent="0.45">
      <c r="A63" s="14" t="s">
        <v>639</v>
      </c>
      <c r="B63" s="14"/>
      <c r="C63" s="14"/>
      <c r="D63" s="143">
        <f>-IFERROR(ROUND(D16/D18,4),0)</f>
        <v>0.2288</v>
      </c>
    </row>
    <row r="64" spans="1:4" x14ac:dyDescent="0.45">
      <c r="A64" t="s">
        <v>640</v>
      </c>
      <c r="D64" s="144">
        <f>-IFERROR(ROUND(SUM(D24:D25)/D18,6),0)</f>
        <v>0</v>
      </c>
    </row>
    <row r="65" spans="1:4" x14ac:dyDescent="0.45">
      <c r="A65" t="s">
        <v>641</v>
      </c>
      <c r="D65" s="144">
        <f>IFERROR(ROUND(D42/D18,6),0)</f>
        <v>-5.7700000000000004E-4</v>
      </c>
    </row>
    <row r="66" spans="1:4" x14ac:dyDescent="0.45">
      <c r="A66" t="s">
        <v>642</v>
      </c>
      <c r="D66" s="144">
        <f>IFERROR(ROUND(SUM(D44:D47)/D18,6),0)</f>
        <v>0</v>
      </c>
    </row>
    <row r="67" spans="1:4" x14ac:dyDescent="0.45">
      <c r="A67" t="s">
        <v>631</v>
      </c>
      <c r="D67" s="144">
        <f>IFERROR(ROUND(D49/D18,6),0)</f>
        <v>0</v>
      </c>
    </row>
    <row r="68" spans="1:4" x14ac:dyDescent="0.45">
      <c r="A68" t="s">
        <v>643</v>
      </c>
      <c r="D68" s="144"/>
    </row>
    <row r="69" spans="1:4" x14ac:dyDescent="0.45">
      <c r="A69" t="s">
        <v>644</v>
      </c>
      <c r="D69" s="144">
        <f>IFERROR(ROUND(SUM(D51:D53)/D18,6),0)</f>
        <v>0</v>
      </c>
    </row>
    <row r="70" spans="1:4" x14ac:dyDescent="0.45">
      <c r="A70" t="s">
        <v>645</v>
      </c>
      <c r="D70" s="144">
        <f>IFERROR(ROUND(D38/D18,6),0)</f>
        <v>4.1734E-2</v>
      </c>
    </row>
    <row r="71" spans="1:4" x14ac:dyDescent="0.45">
      <c r="A71" t="s">
        <v>646</v>
      </c>
      <c r="D71" s="144">
        <f>IFERROR(ROUND(D55/D18,6),0)</f>
        <v>0</v>
      </c>
    </row>
    <row r="72" spans="1:4" x14ac:dyDescent="0.45">
      <c r="A72" s="14" t="s">
        <v>647</v>
      </c>
      <c r="B72" s="14"/>
      <c r="C72" s="14"/>
      <c r="D72" s="143">
        <f>ROUND(SUM(D63:D71),4)</f>
        <v>0.27</v>
      </c>
    </row>
  </sheetData>
  <sheetProtection insertRows="0" selectLockedCells="1"/>
  <mergeCells count="1">
    <mergeCell ref="D4:D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4</vt:i4>
      </vt:variant>
    </vt:vector>
  </HeadingPairs>
  <TitlesOfParts>
    <vt:vector size="18" baseType="lpstr">
      <vt:lpstr>Balance</vt:lpstr>
      <vt:lpstr>Ejercicio Clase</vt:lpstr>
      <vt:lpstr>RLI</vt:lpstr>
      <vt:lpstr>CPT</vt:lpstr>
      <vt:lpstr>RRE</vt:lpstr>
      <vt:lpstr>Auxiliar AF</vt:lpstr>
      <vt:lpstr>CM 2024</vt:lpstr>
      <vt:lpstr>Prueba del Patrimonio</vt:lpstr>
      <vt:lpstr>F22 AT 2025</vt:lpstr>
      <vt:lpstr>DJ 1847</vt:lpstr>
      <vt:lpstr>DJ 1926 </vt:lpstr>
      <vt:lpstr>DJ 1948</vt:lpstr>
      <vt:lpstr>ID</vt:lpstr>
      <vt:lpstr>Tasa Efectiva</vt:lpstr>
      <vt:lpstr>'DJ 1847'!Área_de_impresión</vt:lpstr>
      <vt:lpstr>'DJ 1926 '!Área_de_impresión</vt:lpstr>
      <vt:lpstr>'DJ 1948'!Área_de_impresión</vt:lpstr>
      <vt:lpstr>'Prueba del Patrimonio'!Área_de_impresión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Espinoza Carrasco</dc:creator>
  <cp:lastModifiedBy>Nicolás Espinoza Carrasco</cp:lastModifiedBy>
  <dcterms:created xsi:type="dcterms:W3CDTF">2024-08-29T22:29:53Z</dcterms:created>
  <dcterms:modified xsi:type="dcterms:W3CDTF">2025-01-27T22:31:50Z</dcterms:modified>
</cp:coreProperties>
</file>