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mendra\Downloads\"/>
    </mc:Choice>
  </mc:AlternateContent>
  <xr:revisionPtr revIDLastSave="0" documentId="13_ncr:1_{23F3BBA6-C761-4CFD-B86B-E5CA2AF20393}" xr6:coauthVersionLast="47" xr6:coauthVersionMax="47" xr10:uidLastSave="{00000000-0000-0000-0000-000000000000}"/>
  <bookViews>
    <workbookView xWindow="-120" yWindow="-120" windowWidth="20730" windowHeight="11040" tabRatio="790" xr2:uid="{00000000-000D-0000-FFFF-FFFF00000000}"/>
  </bookViews>
  <sheets>
    <sheet name="Anverso" sheetId="11" r:id="rId1"/>
    <sheet name="R1 al R11" sheetId="1" r:id="rId2"/>
    <sheet name="14A R12, R13 Y R14" sheetId="4" r:id="rId3"/>
    <sheet name="14A R15 y R16" sheetId="5" r:id="rId4"/>
    <sheet name="PYME R17 al R21" sheetId="6" r:id="rId5"/>
    <sheet name="Transparencia R22 y R23 " sheetId="7" r:id="rId6"/>
    <sheet name="PTMO R24" sheetId="8" r:id="rId7"/>
    <sheet name="Tabla IGC" sheetId="12" r:id="rId8"/>
  </sheets>
  <definedNames>
    <definedName name="_xlnm._FilterDatabase" localSheetId="0" hidden="1">Anverso!$Q$10:$Q$191</definedName>
    <definedName name="_xlnm.Print_Area" localSheetId="2">'14A R12, R13 Y R14'!$B$1:$E$103</definedName>
    <definedName name="_xlnm.Print_Area" localSheetId="0">Anverso!$B$1:$P$192</definedName>
    <definedName name="_xlnm.Print_Area" localSheetId="4">'PYME R17 al R21'!$A$1:$S$120</definedName>
    <definedName name="_xlnm.Print_Area" localSheetId="1">'R1 al R11'!$B$1:$T$230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11" l="1"/>
  <c r="B155" i="11" s="1"/>
  <c r="B156" i="11" s="1"/>
  <c r="B157" i="11" s="1"/>
  <c r="B158" i="11" s="1"/>
  <c r="B159" i="11" s="1"/>
  <c r="B161" i="11" s="1"/>
  <c r="B162" i="11" s="1"/>
  <c r="B163" i="11" s="1"/>
  <c r="B164" i="11" s="1"/>
  <c r="B167" i="11" s="1"/>
  <c r="B168" i="11" s="1"/>
  <c r="B170" i="11" s="1"/>
  <c r="B181" i="11" s="1"/>
  <c r="B182" i="11" s="1"/>
  <c r="B183" i="11" s="1"/>
  <c r="B185" i="11" s="1"/>
  <c r="B186" i="11" s="1"/>
  <c r="B187" i="11" s="1"/>
  <c r="H28" i="11"/>
  <c r="J28" i="11" s="1"/>
  <c r="L28" i="11" s="1"/>
  <c r="N28" i="11" s="1"/>
  <c r="H27" i="11"/>
  <c r="J27" i="11" s="1"/>
  <c r="L27" i="11" s="1"/>
  <c r="N27" i="11" s="1"/>
  <c r="H12" i="11"/>
  <c r="J12" i="11" s="1"/>
  <c r="L12" i="11" s="1"/>
  <c r="N12" i="11" s="1"/>
  <c r="H13" i="11"/>
  <c r="J13" i="11" s="1"/>
  <c r="L13" i="11" s="1"/>
  <c r="N13" i="11" s="1"/>
  <c r="B9" i="12"/>
  <c r="B10" i="12" s="1"/>
  <c r="B11" i="12" s="1"/>
  <c r="B12" i="12" s="1"/>
  <c r="B13" i="12" s="1"/>
  <c r="B14" i="12" s="1"/>
  <c r="B15" i="12" s="1"/>
  <c r="C8" i="12"/>
  <c r="F3" i="12"/>
  <c r="F15" i="12" s="1"/>
  <c r="F14" i="12" l="1"/>
  <c r="F8" i="12"/>
  <c r="F10" i="12"/>
  <c r="F12" i="12"/>
  <c r="F9" i="12"/>
  <c r="F11" i="12"/>
  <c r="F13" i="12"/>
  <c r="D8" i="12"/>
  <c r="C9" i="12" s="1"/>
  <c r="D10" i="12"/>
  <c r="C11" i="12" s="1"/>
  <c r="D12" i="12"/>
  <c r="C13" i="12" s="1"/>
  <c r="D14" i="12"/>
  <c r="C15" i="12" s="1"/>
  <c r="D9" i="12"/>
  <c r="C10" i="12" s="1"/>
  <c r="D11" i="12"/>
  <c r="C12" i="12" s="1"/>
  <c r="D13" i="12"/>
  <c r="C14" i="12" s="1"/>
  <c r="Q170" i="11" l="1"/>
  <c r="Q168" i="11"/>
  <c r="Q167" i="11"/>
  <c r="Q164" i="11"/>
  <c r="Q163" i="11"/>
  <c r="Q162" i="11"/>
  <c r="Q161" i="11"/>
  <c r="Q159" i="11"/>
  <c r="Q158" i="11"/>
  <c r="Q157" i="11"/>
  <c r="Q156" i="11"/>
  <c r="Q155" i="11"/>
  <c r="Q154" i="11"/>
  <c r="Q153" i="11"/>
  <c r="Q194" i="11"/>
  <c r="Q152" i="11"/>
  <c r="Q151" i="11"/>
  <c r="Q150" i="11"/>
  <c r="Q149" i="11"/>
  <c r="Q148" i="11"/>
  <c r="Q147" i="11"/>
  <c r="Q146" i="11"/>
  <c r="Q145" i="11"/>
  <c r="Q144" i="11"/>
  <c r="Q143" i="11"/>
  <c r="Q142" i="11"/>
  <c r="Q141" i="11"/>
  <c r="Q140" i="11"/>
  <c r="Q139" i="11"/>
  <c r="Q138" i="11"/>
  <c r="Q137" i="11"/>
  <c r="Q136" i="11"/>
  <c r="Q135" i="11"/>
  <c r="Q134" i="11"/>
  <c r="Q132" i="11"/>
  <c r="Q131" i="11"/>
  <c r="Q130" i="11"/>
  <c r="Q129" i="11"/>
  <c r="Q128" i="11"/>
  <c r="Q127" i="11"/>
  <c r="Q126" i="11"/>
  <c r="Q125" i="11"/>
  <c r="Q124" i="11"/>
  <c r="Q123" i="11"/>
  <c r="Q122" i="11"/>
  <c r="Q121" i="11"/>
  <c r="Q120" i="11"/>
  <c r="Q119" i="11"/>
  <c r="Q118" i="11"/>
  <c r="Q117" i="11"/>
  <c r="Q116" i="1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4" i="11"/>
  <c r="Q63" i="11"/>
  <c r="Q62" i="11"/>
  <c r="Q61" i="11"/>
  <c r="Q60" i="11"/>
  <c r="Q54" i="11"/>
  <c r="Q53" i="11"/>
  <c r="Q51" i="11"/>
  <c r="Q49" i="11"/>
  <c r="Q48" i="11"/>
  <c r="Q47" i="11"/>
  <c r="Q46" i="11"/>
  <c r="Q37" i="11"/>
  <c r="Q33" i="11"/>
  <c r="Q32" i="11"/>
  <c r="Q29" i="11"/>
  <c r="Q18" i="11"/>
  <c r="Q17" i="11"/>
  <c r="Q16" i="11"/>
  <c r="Q15" i="11"/>
  <c r="P60" i="7" l="1"/>
  <c r="P59" i="7"/>
  <c r="P15" i="6"/>
  <c r="P36" i="7"/>
  <c r="P37" i="7" s="1"/>
  <c r="P17" i="7"/>
  <c r="P52" i="6"/>
  <c r="P57" i="6" s="1"/>
  <c r="P80" i="6"/>
  <c r="P79" i="6"/>
  <c r="D98" i="4"/>
  <c r="D97" i="4"/>
  <c r="D67" i="4"/>
  <c r="D72" i="4" s="1"/>
  <c r="D23" i="4"/>
  <c r="D55" i="4" s="1"/>
  <c r="D58" i="4" s="1"/>
  <c r="L21" i="1"/>
  <c r="L25" i="1" s="1"/>
  <c r="L30" i="1" s="1"/>
  <c r="Q34" i="1"/>
  <c r="O52" i="11"/>
  <c r="Q52" i="11" s="1"/>
  <c r="E43" i="11"/>
  <c r="O43" i="11" s="1"/>
  <c r="Q43" i="11" s="1"/>
  <c r="O41" i="11"/>
  <c r="Q41" i="11" s="1"/>
  <c r="O40" i="11"/>
  <c r="Q40" i="11" s="1"/>
  <c r="O39" i="11"/>
  <c r="Q39" i="11" s="1"/>
  <c r="O38" i="11"/>
  <c r="Q38" i="11" s="1"/>
  <c r="O36" i="11"/>
  <c r="Q36" i="11" s="1"/>
  <c r="O35" i="11"/>
  <c r="Q35" i="11" s="1"/>
  <c r="O34" i="11"/>
  <c r="Q34" i="11" s="1"/>
  <c r="O31" i="11"/>
  <c r="Q31" i="11" s="1"/>
  <c r="O30" i="11"/>
  <c r="Q30" i="11" s="1"/>
  <c r="O26" i="11"/>
  <c r="Q26" i="11" s="1"/>
  <c r="O24" i="11"/>
  <c r="Q24" i="11" s="1"/>
  <c r="O25" i="11"/>
  <c r="Q25" i="11" s="1"/>
  <c r="O23" i="11"/>
  <c r="Q23" i="11" s="1"/>
  <c r="O22" i="11"/>
  <c r="Q22" i="11" s="1"/>
  <c r="O21" i="11"/>
  <c r="Q21" i="11" s="1"/>
  <c r="O20" i="11"/>
  <c r="O19" i="11"/>
  <c r="Q19" i="11" s="1"/>
  <c r="O14" i="11"/>
  <c r="Q14" i="11" s="1"/>
  <c r="Q11" i="11"/>
  <c r="O42" i="11"/>
  <c r="Q42" i="11" s="1"/>
  <c r="P38" i="6" l="1"/>
  <c r="P40" i="6" s="1"/>
  <c r="P43" i="6" s="1"/>
  <c r="L32" i="1"/>
  <c r="L34" i="1" s="1"/>
  <c r="O50" i="11"/>
  <c r="O56" i="11" l="1"/>
  <c r="Q50" i="11"/>
  <c r="M59" i="11" l="1"/>
  <c r="Q59" i="11" s="1"/>
  <c r="M88" i="11" l="1"/>
  <c r="Q88" i="1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<sst xmlns="http://schemas.openxmlformats.org/spreadsheetml/2006/main" count="1308" uniqueCount="674">
  <si>
    <t>RUT</t>
  </si>
  <si>
    <t>Nombre</t>
  </si>
  <si>
    <t>Actividad, profesión o giro del negocio</t>
  </si>
  <si>
    <t>Domicilio</t>
  </si>
  <si>
    <t>Correo electrónico</t>
  </si>
  <si>
    <t>Telefóno</t>
  </si>
  <si>
    <t>Rentas de 2ª Categoría</t>
  </si>
  <si>
    <t>Renta actualizada</t>
  </si>
  <si>
    <t>Impuesto retenido actualizado</t>
  </si>
  <si>
    <t>Total ingresos brutos</t>
  </si>
  <si>
    <t>Total honorarios</t>
  </si>
  <si>
    <t>Conceptos</t>
  </si>
  <si>
    <t>Según art. 17 N°8 letra b) de la LIR</t>
  </si>
  <si>
    <t>Enajenaciones a partes relacionadas</t>
  </si>
  <si>
    <t>Otras enajenaciones afectas</t>
  </si>
  <si>
    <t>Régimen de tributación</t>
  </si>
  <si>
    <t>ENAJENACIÓN DE ACCIONES</t>
  </si>
  <si>
    <t>Régimen  tributario de la LIR</t>
  </si>
  <si>
    <t>Mayor o menor valor determinado</t>
  </si>
  <si>
    <t>ENAJENACIÓN DE DERECHOS SOCIALES</t>
  </si>
  <si>
    <t>ENAJENACIÓN O RESCATE DE CUOTAS DE FONDOS MUTUOS Y/O FONDOS DE INVERSIÓN</t>
  </si>
  <si>
    <t>ENAJENACIÓN O RESCATE DE INSTRUMENTOS SEGÚN ART. 107 LIR</t>
  </si>
  <si>
    <t>Instrumentos enajenados o rescatados</t>
  </si>
  <si>
    <t>Mayor  o menor  valor determinado</t>
  </si>
  <si>
    <t>Determinación del resultado</t>
  </si>
  <si>
    <t>OPERACIONES INTERNACIONALES</t>
  </si>
  <si>
    <t>DATOS DE BALANCE</t>
  </si>
  <si>
    <t>OTROS ANTECEDENTES</t>
  </si>
  <si>
    <t>SALDOS</t>
  </si>
  <si>
    <t>CUENTAS EN PARTICIPACIÓN Y DEMÁS ENCARGOS FIDUCIARIOS</t>
  </si>
  <si>
    <t>Detalle</t>
  </si>
  <si>
    <t>Saldo de rentas tributables acumuladas</t>
  </si>
  <si>
    <t>Incremento</t>
  </si>
  <si>
    <t>Crédito</t>
  </si>
  <si>
    <t>No Sujeto a Restitución</t>
  </si>
  <si>
    <t>Sujeto a Restitución</t>
  </si>
  <si>
    <t>CRÉDITOS CUYOS REMANENTES NO DAN DERECHO A IMPUTACIÓN EN LOS EJERCICIOS SIGUIENTES NI A DEVOLUCIÓN</t>
  </si>
  <si>
    <t>DETALLE</t>
  </si>
  <si>
    <t>TOTAL GASTO</t>
  </si>
  <si>
    <t>GASTO NO ACEPTADO</t>
  </si>
  <si>
    <t>CRÉDITO</t>
  </si>
  <si>
    <t>CRÉDITOS CUYOS REMANENTES DAN  SOLO DERECHO A IMPUTACIÓN EN LOS EJERCICIOS SIGUIENTES</t>
  </si>
  <si>
    <t>CRÉDITO CUYO REMANENTE DA DERECHO A DEVOLUCIÓN</t>
  </si>
  <si>
    <t>OTRAS  DONACIONES</t>
  </si>
  <si>
    <t>ANTECEDENTES IEAM EX ARTS. 64 BIS y 64 TER LIR (CONTRIBUYENTES CON INVARIABILIDAD TRIBUTARIA VIGENTE)</t>
  </si>
  <si>
    <t>ANTECEDENTES ROYALTY MINERO LEY N° 21.591</t>
  </si>
  <si>
    <t>AGREGADOS A LA RIOMA (ART. 6 LEY N° 21.591 Y ART 58 LEY N° 20.551)</t>
  </si>
  <si>
    <t>DEDUCCIONES A LA RIOMA ART. 6 LEY N° 21.591</t>
  </si>
  <si>
    <t>RESULTADO FINANCIERO</t>
  </si>
  <si>
    <t>Ingresos del giro percibidos o devengados</t>
  </si>
  <si>
    <t>+</t>
  </si>
  <si>
    <t>Rentas de fuente extranjera</t>
  </si>
  <si>
    <t>Intereses percibidos o devengados</t>
  </si>
  <si>
    <t>Otros ingresos percibidos o devengados</t>
  </si>
  <si>
    <t>Costo directo de los bienes y servicios</t>
  </si>
  <si>
    <t>Remuneraciones</t>
  </si>
  <si>
    <t>Arriendos</t>
  </si>
  <si>
    <t>Depreciación financiera del ejercicio</t>
  </si>
  <si>
    <t>Intereses pagados o adeudados</t>
  </si>
  <si>
    <t>Gastos por donaciones</t>
  </si>
  <si>
    <t>Otros gastos financieros</t>
  </si>
  <si>
    <t>Gastos por inversión privada en investigación y desarrollo certificados por CORFO</t>
  </si>
  <si>
    <t>Gastos por inversión privada en Investigación y desarrollo no certificados por CORFO</t>
  </si>
  <si>
    <t>Gastos por exigencias medio ambientales</t>
  </si>
  <si>
    <t>Gasto por indemnización o compensación a clientes o usuarios</t>
  </si>
  <si>
    <t>Costos y gastos necesarios para producir las rentas de fuente extranjera</t>
  </si>
  <si>
    <t>Gastos por impuesto renta e impuesto diferido</t>
  </si>
  <si>
    <t>Otros gastos deducidos de los ingresos brutos</t>
  </si>
  <si>
    <t>Resultado financiero</t>
  </si>
  <si>
    <t>=</t>
  </si>
  <si>
    <t>AJUSTES AL RESULTADO FINANCIERO</t>
  </si>
  <si>
    <t>Corrección monetaria saldo deudor (art. 32 N° 1 LIR)</t>
  </si>
  <si>
    <t>Corrección monetaria saldo acreedor (art. 32 N° 2 LIR)</t>
  </si>
  <si>
    <t>Partidas del inc. 1° no afectas al IU de tasa 40% y del inc. 2° del art. 21 LIR, reajustados</t>
  </si>
  <si>
    <t>Estimación y/o castigos de deudas incobrables, según criterios financieros</t>
  </si>
  <si>
    <t>Rentas tributables no reconocidas financieramente</t>
  </si>
  <si>
    <t>Gastos agregados por donaciones</t>
  </si>
  <si>
    <t>Gastos que se deben agregar a la RLI según el art. 33 N° 1 LIR</t>
  </si>
  <si>
    <t>Ingreso diferido por cambio de régimen</t>
  </si>
  <si>
    <t>Costos y gastos asociados a  ingresos no renta (art. 17 LIR), generados</t>
  </si>
  <si>
    <t>Proporcionalidad gastos imputados a ingresos no renta y/o rentas exentas</t>
  </si>
  <si>
    <t>Intereses devengados por inversiones en bonos del art. 104 LIR</t>
  </si>
  <si>
    <t>Ingresos devengados por cambio de régimen</t>
  </si>
  <si>
    <t>Ajustes de precios de transferencia, según artículo 41 E LIR</t>
  </si>
  <si>
    <t>Gastos adeudados por cambio de régimen</t>
  </si>
  <si>
    <t>Castigo de deudas incobrables, según art. 31 inc. 4° N° 4 LIR</t>
  </si>
  <si>
    <t>Depreciación tributaria del ejercicio</t>
  </si>
  <si>
    <t>Gasto goodwill tributario del ejercicio</t>
  </si>
  <si>
    <t>Impuesto específico a la actividad minera</t>
  </si>
  <si>
    <t>Componente ad valorem del Royalty Minero según art. 2 Ley N° 21.591</t>
  </si>
  <si>
    <t>Componente del margen del Royalty Minero según art. 3 o art. 4 Ley N° 21.591</t>
  </si>
  <si>
    <t>Gastos rechazados afectos a la tributación del art. 21 inc. 1°  LIR</t>
  </si>
  <si>
    <t>Gastos rechazados afectos a la tributación del art. 21 inc. 3° LIR</t>
  </si>
  <si>
    <t>Otras partidas</t>
  </si>
  <si>
    <t>Rentas exentas IDPC (art. 33 N°2 LIR )</t>
  </si>
  <si>
    <t>Dividendos y/o utilidades sociales percibidos o devengados (art. 33 N° 2 LIR)</t>
  </si>
  <si>
    <t>Dividendos y/o utilidades sociales percibidas o devengadas (art. 33 N° 2 LIR), ingresos no renta</t>
  </si>
  <si>
    <t>Gastos aceptados por donaciones</t>
  </si>
  <si>
    <t>Ingresos no renta, generados (art. 17 LIR)</t>
  </si>
  <si>
    <t>Pérdidas de ejercicios anteriores (art. 31 N° 3 LIR)</t>
  </si>
  <si>
    <t>Incentivo al ahorro según art. 14 letra E) LIR</t>
  </si>
  <si>
    <t>Base del IDPC voluntario según  art. 14 letra A) N°  6 LIR y art. 42° transitorio Ley N° 21.210</t>
  </si>
  <si>
    <t>Renta líquida imponible afecta a IDPC o pérdida tributaria del ejercicio</t>
  </si>
  <si>
    <t>CPT positivo final (recuadro N° 14)</t>
  </si>
  <si>
    <t>CPT negativo final (recuadro N° 14)</t>
  </si>
  <si>
    <t>Saldo negativo del registro REX al término del ejercicio</t>
  </si>
  <si>
    <t>Remesas, retiros o dividendos repartidos en el ejercicio, reajustados</t>
  </si>
  <si>
    <t>Subtotal</t>
  </si>
  <si>
    <t>Saldo positivo del registro REX al término del ejercicio, antes de imputaciones</t>
  </si>
  <si>
    <t>Capital aportado debidamente reajustado (incluye aumentos y disminuciones efectivas)</t>
  </si>
  <si>
    <t>Saldo FUR  (cuando no haya sido considerado dentro del valor del capital aportado a la empresa)</t>
  </si>
  <si>
    <t>Sobreprecio obtenido en la colocación de acciones de propia emisión, debidamente reajustado</t>
  </si>
  <si>
    <t>Rentas afectas a IGC o IA (RAI) del ejercicio</t>
  </si>
  <si>
    <t>CPT positivo inicial</t>
  </si>
  <si>
    <t>CPT negativo inicial</t>
  </si>
  <si>
    <t>Corrección monetaria capital propio tributario inicial</t>
  </si>
  <si>
    <t>Aumentos (efectivos) de capital del ejercicio, actualizados</t>
  </si>
  <si>
    <t>Disminuciones (efectivas) de capital del ejercicio, actualizadas</t>
  </si>
  <si>
    <t>Renta líquida imponible afecta a IDPC del ejercicio</t>
  </si>
  <si>
    <t>Pérdida tributaria del ejercicio al 31 de diciembre</t>
  </si>
  <si>
    <t>Rentas exentas del IDPC e ingresos no renta (positivo), generados por la empresa en el ejercicio</t>
  </si>
  <si>
    <t>Pérdida por rentas exentas del IDPC e ingresos no renta del ejercicio</t>
  </si>
  <si>
    <t>Retiros o dividendos percibidos en el ejercicio por participaciones en otras empresas</t>
  </si>
  <si>
    <t>Aumentos del ejercicio (por reorganizaciones)</t>
  </si>
  <si>
    <t>Disminuciones del ejercicio (por reorganizaciones)</t>
  </si>
  <si>
    <t>Crédito total disponible imputable contra impuestos finales (IPE), del ejercicio</t>
  </si>
  <si>
    <t>Base del IDPC voluntario según  art. 14 letra A) N°  6 LIR</t>
  </si>
  <si>
    <t>Otras partidas a agregar</t>
  </si>
  <si>
    <t>Otras partidas a deducir</t>
  </si>
  <si>
    <t>CPT positivo final</t>
  </si>
  <si>
    <t>CPT negativo final</t>
  </si>
  <si>
    <t>Donaciones al FNR, según arts. 4° y 9° Ley N° 20.444 (no afectas al LGA)</t>
  </si>
  <si>
    <t>Donaciones para fines culturales, según art. 8° Ley N° 18.985 (afectas al LGA)</t>
  </si>
  <si>
    <t>Donaciones para fines educacionales, según art. 3° Ley N° 19.247 (afectas al LGA)</t>
  </si>
  <si>
    <t>Donaciones para fines deportivos, según art. 62 y sgtes. Ley N° 19.712 (afecta al LGA)</t>
  </si>
  <si>
    <t>Donaciones para fines sociales, según art. 1° y sgtes. Ley N° 19.885 (afecta al LGA)</t>
  </si>
  <si>
    <t>Crédito por impuesto territorial (contribuciones de bienes raíces)</t>
  </si>
  <si>
    <t>Crédito por bienes físicos del activo inmovilizado del ejercicio</t>
  </si>
  <si>
    <t>Crédito por rentas de zonas francas</t>
  </si>
  <si>
    <t>Crédito por ingreso diferido</t>
  </si>
  <si>
    <t>Otras rebajas especiales</t>
  </si>
  <si>
    <t>Remanente de crédito por bienes físicos del activo inmovilizado proveniente de inversiones AT 1999 - 2002</t>
  </si>
  <si>
    <t>Monto inversión Ley Arica</t>
  </si>
  <si>
    <t>Monto inversión  Ley Austral</t>
  </si>
  <si>
    <t>Crédito por impuestos soportados en el extranjero, según art. 41 A LIR</t>
  </si>
  <si>
    <t>Crédito por inversión privada en actividades de investigación y desarrollo Ley N° 20.241</t>
  </si>
  <si>
    <t>Crédito IEAM del ejercicio</t>
  </si>
  <si>
    <t>Crédito IEAM utilizado en el ejercicio</t>
  </si>
  <si>
    <t>Otras donaciones, según art. 10 Ley N° 19.885 (afecta al LGA)</t>
  </si>
  <si>
    <t>Donaciones, según art. 7° Ley N° 16.282 (no afectas al LGA)</t>
  </si>
  <si>
    <t>Donaciones, según art. 37 D.L. N° 1.939 de 1977 (no afectas al LGA) y según art. 68 Ley N° 19.300 (no afectas al LGA)</t>
  </si>
  <si>
    <t>Donaciones, según Ley N° 21.015 (no afectas al LGA)</t>
  </si>
  <si>
    <t>Donaciones, según Título VIII bis D.L. N° 3.063 de 1979 (no afectas al LGA)</t>
  </si>
  <si>
    <t>Donaciones, según art. 18° Ley N° 21.258 (no afecta al LGA)</t>
  </si>
  <si>
    <t>Donaciones de bienes inmuebles en apoyo al plan de emergencia habitacional, art. 26 Ley N° 21.450</t>
  </si>
  <si>
    <t>Donaciones, según artículo 157 ter del Código del Trabajo</t>
  </si>
  <si>
    <t>Donaciones para fines culturales según art. 8° Ley N° 18.985</t>
  </si>
  <si>
    <t>Remanente año anterior</t>
  </si>
  <si>
    <t>Imputado en el ejercicio</t>
  </si>
  <si>
    <t>Remanente para ejercicio siguiente</t>
  </si>
  <si>
    <t>Remanente FUR ejercicio anterior debidamente reajustado</t>
  </si>
  <si>
    <t>Rebaja FUR por devolución de capital, enajenación de acciones o derechos sociales y reorganización empresarial, debidamente reajustados</t>
  </si>
  <si>
    <t>Rebaja FUR acogido a IS por devolución de capital, enajenación de acciones o derechos sociales y reorganización empresarial, debidamente reajustados</t>
  </si>
  <si>
    <t>Aumento FUR por reorganización empresarial debidamente reajustado</t>
  </si>
  <si>
    <t>Remanente para el ejercicio siguiente de rentas afectadas con IS</t>
  </si>
  <si>
    <t>Remanente FUR para el ejercicio siguiente afectos a impuestos finales</t>
  </si>
  <si>
    <t>Remanente FUR para el ejercicio siguiente exentos e INR</t>
  </si>
  <si>
    <t>Remanente crédito IDPC ejercicio anterior debidamente reajustado</t>
  </si>
  <si>
    <t>Crédito por IDPC utilizado en el ejercicio</t>
  </si>
  <si>
    <t>Crédito por IDPC recibido en el ejercicio</t>
  </si>
  <si>
    <t>Remanente crédito por IDPC para el ejercicio siguiente</t>
  </si>
  <si>
    <t>Cantidad de bienes del activo inmovilizado</t>
  </si>
  <si>
    <t>Depreciación acelerada en 1/3  vida útil, del ejercicio (art. 31 N° 5 LIR)</t>
  </si>
  <si>
    <t>Depreciación acelerada en 1/10 vida útil, del ejercicio (art. 31 N° 5 bis LIR)</t>
  </si>
  <si>
    <t>Total depreciación normal de los bienes con depreciación acelerada informada en los códigos 938, 949</t>
  </si>
  <si>
    <t>Diferencia entre depreciaciones aceleradas y normales del ejercicio, anteriores</t>
  </si>
  <si>
    <t>Agregados a la RLI (o pérdida tributaria) de primera categoría, según ex. art. 64 ter LIR</t>
  </si>
  <si>
    <t>Deducciones a la RLI (o pérdida tributaria) de primera categoría, según ex. art. 64 ter LIR</t>
  </si>
  <si>
    <t>Ventas expresadas en toneladas métricas de cobre fino, según ex. art. 64 bis LIR</t>
  </si>
  <si>
    <t>Ventas de relacionados expresadas en toneladas métricas de cobre fino, según ex art. 64 bis LIR</t>
  </si>
  <si>
    <t>Margen operacional minero según ex. art. 64 bis LIR</t>
  </si>
  <si>
    <t>Componente del margen minero art. 3 o art. 4 Ley N° 21.591</t>
  </si>
  <si>
    <t>Costos asociados a ingresos no operacionales mineros</t>
  </si>
  <si>
    <t>Gastos asociados a ingresos no operacionales mineros</t>
  </si>
  <si>
    <t>Proporción gastos de imputación común que no sean asignables exclusivamente a un determinado tipo de ingresos</t>
  </si>
  <si>
    <t>Gastos de intereses</t>
  </si>
  <si>
    <t>Depreciación acelerada</t>
  </si>
  <si>
    <t>Pérdida de ejercicios anteriores</t>
  </si>
  <si>
    <t>Gastos de organización y puesta en marcha</t>
  </si>
  <si>
    <t>Contratos de avío y otras contraprestaciones</t>
  </si>
  <si>
    <t>Cierre de faenas (art 58 de la Ley N° 20.551)</t>
  </si>
  <si>
    <t>Ingresos no operacionales mineros</t>
  </si>
  <si>
    <t>Cuota depreciación normal</t>
  </si>
  <si>
    <t>Cuota gastos de organización y puesta en marcha</t>
  </si>
  <si>
    <t>Renta Imponible Operacional Minera Ajustada</t>
  </si>
  <si>
    <t>Promedio TMCF (incluídos los ingresos de explotadores mineros relacionados) art. 5 Ley N° 21.591</t>
  </si>
  <si>
    <t>Total ingresos de productos mineros del ejercicio (Indistintamente del mineral de que se trata)</t>
  </si>
  <si>
    <t>Total ingresos de productos mineros del ejercicio (solo Cobre)</t>
  </si>
  <si>
    <t>Margen operacional minero según N° 6 del art 1 Ley N° 21.591</t>
  </si>
  <si>
    <t>Tasa margen operacional aplicada según art. 3 o art. 4 Ley N° 21.591</t>
  </si>
  <si>
    <t xml:space="preserve">GASTO NO ACEPTADO </t>
  </si>
  <si>
    <t>Remanente ejercicio anterior</t>
  </si>
  <si>
    <t>Crédito recibido en el ejercicio</t>
  </si>
  <si>
    <t>Crédito imputado en el ejercicio</t>
  </si>
  <si>
    <t>Préstamos efectuados a propietarios, socios o accionistas en el ejercicio</t>
  </si>
  <si>
    <t>Total de cantidades adeudadas, pagadas, abonadas en cuenta o puestas a disposición de relacionados en el exterior (arts. 31 inc. 3° y 59 LIR)</t>
  </si>
  <si>
    <t>Cantidades adeudadas, pagadas, abonadas en cuenta o puestas a disposición de relacionados en el exterior, cuyo IA no ha sido enterado (arts. 31 inc.  3° y 59 LIR)</t>
  </si>
  <si>
    <t>Total pasivos contraídos en Chile</t>
  </si>
  <si>
    <t>Beneficio antes de gastos financieros (EBITDA)</t>
  </si>
  <si>
    <t>Renta imponible extranjera (art. 41 A  N° 3 LIR)</t>
  </si>
  <si>
    <t>Total del activo</t>
  </si>
  <si>
    <t>Bienes adquiridos contrato leasing</t>
  </si>
  <si>
    <t>Total del pasivo</t>
  </si>
  <si>
    <t>Activo inmovilizado</t>
  </si>
  <si>
    <t>Saldo de caja (sólo dinero en efectivo y documentos al día, según arqueo)</t>
  </si>
  <si>
    <t>Activo gasto diferido goodwill tributario</t>
  </si>
  <si>
    <t>Capital efectivo</t>
  </si>
  <si>
    <t>Activo intangible goodwill tributario (Ley N° 20.780)</t>
  </si>
  <si>
    <t>Saldo cuenta corriente bancaria según, conciliación</t>
  </si>
  <si>
    <t>Patrimonio financiero</t>
  </si>
  <si>
    <t>Existencia final</t>
  </si>
  <si>
    <t>Utilidades financieras capitalizadas</t>
  </si>
  <si>
    <t>Gastos adeudados o pagados por cuotas de bienes en leasing</t>
  </si>
  <si>
    <t>Monto del capital  directa o indirectamente financiado por partes relacionadas</t>
  </si>
  <si>
    <t>TEX</t>
  </si>
  <si>
    <t>TEF</t>
  </si>
  <si>
    <t>Retiros, remesas o distribuciones afectos a IGC o IA, no Imputados a los RTRE</t>
  </si>
  <si>
    <t>Retiros, remesas o distribuciones afectos a IGC o IA, imputados a las utilidades de balance en exceso de las tributables (UBET)</t>
  </si>
  <si>
    <t>Depreciación acelerada vehículos eléctricos o híbridos con recarga eléctrica exterior u otros calificados como cero emisiones por resolución fundada del Ministerio de Energía (art. 8 Ley N° 21.305)</t>
  </si>
  <si>
    <t>Depreciación normal vehículos eléctricos o híbridos con recarga eléctrica exterior u otros calificados como cero emisiones por resolución fundada del Ministerio de Energía (art. 8 Ley N° 21.305)</t>
  </si>
  <si>
    <t>Saldo total de rentas exentas de IGC (art. 11 Ley N° 18.401, rentas del capitalismo popular)</t>
  </si>
  <si>
    <t>Saldo exceso de retiros de 2014, determinados al 31 de diciembre para ejercicios siguientes</t>
  </si>
  <si>
    <t>Saldo de crédito por IDPC no sujetos a restitución generados hasta el 31.12.2019</t>
  </si>
  <si>
    <t>Saldo de crédito por IDPC no sujetos a restitución generados a contar del 01.01.2020</t>
  </si>
  <si>
    <t>Saldo crédito Impuesto Tasa Adicional ex art. 21 LIR</t>
  </si>
  <si>
    <t>Saldo de excedente base imponible IDPC voluntario a imputar ejercicio siguientes</t>
  </si>
  <si>
    <t>Saldo o aporte inicial del ejercicio de la asociación o cuentas en participación o del encargo fiduciario a informar por el gestor</t>
  </si>
  <si>
    <t>Saldo final del ejercicio de la asociación o cuentas en participación o del encargo fiduciario a informar por el gestor</t>
  </si>
  <si>
    <t>Credito por IDPC asignado en el ejercicio a los partícipes o beneficiarios de la asociación o cuentas en participación o del encargo fiduciario</t>
  </si>
  <si>
    <t>Crédito IPE asignado en el ejercicio a los partícipes o beneficiarios de la asociación o cuentas en participación o del encargo fiduciario</t>
  </si>
  <si>
    <t>Ingreso  diferido a  imputar  en  el ejercicio</t>
  </si>
  <si>
    <t>TOTAL Saldo ingreso diferido a imputar en los ejercicios siguientes</t>
  </si>
  <si>
    <t>Leyes N°s 18.392 o 19.149(Navarino y Primavera)</t>
  </si>
  <si>
    <t>Ley N° 19.709(Tocopilla)</t>
  </si>
  <si>
    <t>Asociación o cuentas en participación</t>
  </si>
  <si>
    <t>D.S. N° 341 de 2004, del Min. de Hacienda (Zona Franca)</t>
  </si>
  <si>
    <t>Instituciones art. 40 N°s. 2 y 4 LIR</t>
  </si>
  <si>
    <t>D.L. N° 701 de 1974 (Fomento Forestal)</t>
  </si>
  <si>
    <t>D.L. N° 600 de 1974 (E.I.E.)</t>
  </si>
  <si>
    <t>Régimen contabilidad agrícola simplificada según D.S. N° 344 de 2004, del Min. de Hacienda</t>
  </si>
  <si>
    <t>Opción al régimen</t>
  </si>
  <si>
    <t>Retiro del régimen</t>
  </si>
  <si>
    <t>Honorarios anuales con retención</t>
  </si>
  <si>
    <t>Honorarios anuales sin retención</t>
  </si>
  <si>
    <t>Honorarios líquidos percibidos de fuente extranjera</t>
  </si>
  <si>
    <t>Incremento por impuestos soportados en el extranjero</t>
  </si>
  <si>
    <t>Participación en sociedades de profesionales de 2ª Categoría</t>
  </si>
  <si>
    <t>Monto ahorro previsional, según art. 42 bis inc. 1° LIR</t>
  </si>
  <si>
    <t>Gastos efectivos (solo rebajables del código 547)</t>
  </si>
  <si>
    <t>Gastos presuntos: 30% sobre el código 547, con tope de 15 UTA</t>
  </si>
  <si>
    <t>Rebaja por presunción de asignación de zona  D.L. N° 889 de 1975</t>
  </si>
  <si>
    <t>Total remuneraciones directores S.A.</t>
  </si>
  <si>
    <t>Total rentas y retenciones</t>
  </si>
  <si>
    <t>Participaciones en ingresos brutos sociedades de profesionales de 2ª Categoría</t>
  </si>
  <si>
    <t>Precios de enajenaciones del conjunto de los bienes raíces</t>
  </si>
  <si>
    <t>Mayor o menor valor percibido o devengado</t>
  </si>
  <si>
    <t>Mayor valor percibido o devengado afecto a impuesto</t>
  </si>
  <si>
    <t>Saldo de ingreso no renta a utilizar en los ejercicios siguientes</t>
  </si>
  <si>
    <t>Mayor valor percibido en enajenaciones efectuadas en el ejercicio</t>
  </si>
  <si>
    <t>Mayor valor devengado a declarar en el año tributario actual</t>
  </si>
  <si>
    <t>Mayor valor devengado y no percibido a declarar en los años tributarios siguientes</t>
  </si>
  <si>
    <t>Mayor valor percibido en el ejercicio por enajenaciones efectuadas en el ejercicio anterior</t>
  </si>
  <si>
    <t>Mayor valor percibido según códigos 1099 y 1114 anteriores afecto al impuesto único y sustitutivo con tasa 10%, a trasladar a código 1043</t>
  </si>
  <si>
    <t>Total ahorro neto positivo del ejercicio</t>
  </si>
  <si>
    <t>Ahorro neto positivo utitlizado en el ejercicio</t>
  </si>
  <si>
    <t>Remanente ahorro neto positivo del ejercicio siguiente</t>
  </si>
  <si>
    <t>Total ahorro neto negativo del ejercicio</t>
  </si>
  <si>
    <t>Cuota exenta 10 UTA</t>
  </si>
  <si>
    <t>Base para débito fiscal del ejercicio a registrar en código 201</t>
  </si>
  <si>
    <t>IGC o IA sobre rentas percibidas, según código 1869</t>
  </si>
  <si>
    <t>Opción a reliquidar el IGC sobre renta devengada, según código 1033</t>
  </si>
  <si>
    <t>Acciones</t>
  </si>
  <si>
    <t>Cuotas de fondos mutuos y/o fondos de inversión</t>
  </si>
  <si>
    <t>Resultado neto de las operaciones del ejercicio</t>
  </si>
  <si>
    <t>Pérdida de arrastre del ejercicio anterior actualizada</t>
  </si>
  <si>
    <t>Base imponible o pérdida del ejercicio</t>
  </si>
  <si>
    <t>RAI</t>
  </si>
  <si>
    <t>DDAN</t>
  </si>
  <si>
    <t>REX</t>
  </si>
  <si>
    <t>STUT</t>
  </si>
  <si>
    <t>RENTAS CON TRIBUTACIÓN CUMPLIDA</t>
  </si>
  <si>
    <t>RENTAS EXENTAS</t>
  </si>
  <si>
    <t>INR</t>
  </si>
  <si>
    <t>ISFUT / ISIF</t>
  </si>
  <si>
    <t>OTRAS</t>
  </si>
  <si>
    <t>Monto acogido al ISIF art. 10 Ley N° 21.681, reajustado</t>
  </si>
  <si>
    <t>+/-</t>
  </si>
  <si>
    <t>Aumentos del ejercicio (propios)</t>
  </si>
  <si>
    <t>Otros aumentos del ejercicio</t>
  </si>
  <si>
    <t>Remanente ejercicio siguiente (saldo positivo)</t>
  </si>
  <si>
    <t>Remanente ejercicio siguiente (saldo negativo)</t>
  </si>
  <si>
    <t>Acumulados a contar desde el 01.01.2017</t>
  </si>
  <si>
    <t>Acumulados hasta el 31.12.2016</t>
  </si>
  <si>
    <t>IPE</t>
  </si>
  <si>
    <t>Sin D° Devolución</t>
  </si>
  <si>
    <t>Con D° Devolución</t>
  </si>
  <si>
    <t>Remanente ejercicio anterior o saldo inicial (saldo positivo)</t>
  </si>
  <si>
    <t>Remanente ejercicio anterior o saldo inicial (saldo negativo)</t>
  </si>
  <si>
    <t>PERCIBIDO O PAGADO</t>
  </si>
  <si>
    <t>Ingresos del giro percibidos</t>
  </si>
  <si>
    <t>Ingresos del giro devengados en ejercicios anteriores y percibidos en el ejercicio actual</t>
  </si>
  <si>
    <t>Rentas de fuente extranjera percibidas</t>
  </si>
  <si>
    <t>Intereses y reajustes percibidos por préstamos y otros</t>
  </si>
  <si>
    <t>Mayor valor percibido por rescate o enajenación de inversiones o bienes no depreciables</t>
  </si>
  <si>
    <t>Ingresos percibidos o devengados por operaciones con empresas relacionadas del art. 14 letra A) LIR</t>
  </si>
  <si>
    <t>Ingreso diferido imputado en el ejercicio, debidamente incrementado y reajustado cuando corresponda</t>
  </si>
  <si>
    <t>Crédito sobre activos fijos adquiridos en el ejercicio (art. 33 bis LIR)</t>
  </si>
  <si>
    <t>Total de ingresos anuales</t>
  </si>
  <si>
    <t>Gasto por saldo inicial de existencias o insumos del negocio en cambio de régimen, pagados</t>
  </si>
  <si>
    <t>Gasto por saldo inicial de activos fijos depreciables en cambio de régimen, pagados</t>
  </si>
  <si>
    <t>Gasto por pérdida tributaria en cambio de régimen</t>
  </si>
  <si>
    <t>Existencias, insumos y servicios del negocio, pagados</t>
  </si>
  <si>
    <t>Existencias, insumos y servicios del negocio adeudados en ejercicios anteriores y pagados en el ejercicio actual</t>
  </si>
  <si>
    <t>Gastos de rentas de fuente extranjera, pagados</t>
  </si>
  <si>
    <t>Remuneraciones pagadas</t>
  </si>
  <si>
    <t>Honorarios pagados</t>
  </si>
  <si>
    <t>Adquisición de bienes del activo fijo, pagados</t>
  </si>
  <si>
    <t>Arriendos pagados</t>
  </si>
  <si>
    <t>Gastos por exigencias medio ambientales, pagados</t>
  </si>
  <si>
    <t>Gastos por inversión privada en investigación y desarrollo no certificados por CORFO</t>
  </si>
  <si>
    <t>Intereses y reajustes pagados por préstamos y otros</t>
  </si>
  <si>
    <t>Partidas del art. 21 inc. 1° y 3° LIR pagados</t>
  </si>
  <si>
    <t>Partidas del art. 21 inc. 1° no afectados con IU 40% y del inc. 2° LIR pagados</t>
  </si>
  <si>
    <t>Pérdida en rescate o enajenación de inversiones o bienes no depreciables</t>
  </si>
  <si>
    <t>Otros gastos deducibles de los ingresos</t>
  </si>
  <si>
    <t>Gastos o egresos pagados o adeudados por operaciones con empresas relacionadas del art. 14 letra A) LIR</t>
  </si>
  <si>
    <t>Pérdidas tributarias de ejercicios anteriores</t>
  </si>
  <si>
    <t>Créditos incobrables castigados en el ejercicio (reconocidos sobre ingresos devengados)</t>
  </si>
  <si>
    <t>Total de egresos anuales</t>
  </si>
  <si>
    <t>Partidas del inc. 1° no afectas al IU de tasa 40% y del inc. 2° del art. 21 LIR (históricos), incluidos en el total de egresos</t>
  </si>
  <si>
    <t>Base imponible antes de rebaja por incentivo al ahorro (art. 14 letra E) LIR) y/o por pago de IDPC voluntario (art. 14 letra A) N°6 LIR y art. 42° transitorio Ley N° 21.210) o pérdida tributaria</t>
  </si>
  <si>
    <t>Base Imponible afecta a IDPC o pérdida tributaria del ejercicio</t>
  </si>
  <si>
    <t>5% de las rentas que forman parte de la declaración anual de impuestos a la renta según art. 65 LIR (calculado sobre el código 170)</t>
  </si>
  <si>
    <t>DETERMINACIÓN CUOTA ANUAL</t>
  </si>
  <si>
    <t>Préstamo AC 2021 (Ley N° 21.323)</t>
  </si>
  <si>
    <t>Saldo pendiente cuota año anterior</t>
  </si>
  <si>
    <t>Monto a pagar de la(s) cuota(s)</t>
  </si>
  <si>
    <t>ANTICIPOS</t>
  </si>
  <si>
    <t>MONTOS A PAGAR</t>
  </si>
  <si>
    <t>Monto a pagar de la(s) cuota(s) después de anticipos</t>
  </si>
  <si>
    <t>Total cuotas a pagar (suma códigos 1952 y 1788)</t>
  </si>
  <si>
    <t>RETENCIONES ADICIONALES Y PPMA</t>
  </si>
  <si>
    <t>Total retenciones adicionales y PPMA</t>
  </si>
  <si>
    <t>RELIQUIDACIÓN</t>
  </si>
  <si>
    <t>Monto a pagar de la(s) cuota(s) después de retenciones adicionales y PPMA</t>
  </si>
  <si>
    <t>Saldo a devolver por retenciones adicionales y PPMA en exceso</t>
  </si>
  <si>
    <t>Monto del código 1795 destinado voluntariamente a pagar el saldo pendiente de los préstamos tasa 0% o futuras cuotas de dichos préstamos</t>
  </si>
  <si>
    <t>REBAJAS A LA RENTA</t>
  </si>
  <si>
    <t>BASE IMPONIBLE ANUAL</t>
  </si>
  <si>
    <t>IUSC o IGC, Y DÉBITOS FISCALES</t>
  </si>
  <si>
    <t>IMPUESTOS ANUALES A LA RENTA</t>
  </si>
  <si>
    <t>IMPUESTOS DETERMINADOS</t>
  </si>
  <si>
    <t>IMPUESTOS</t>
  </si>
  <si>
    <t>BASE IMPONIBLE</t>
  </si>
  <si>
    <t>REBAJAS AL IMPUESTO</t>
  </si>
  <si>
    <t>a) Rentas propias de actividad de renta presunta agrícola</t>
  </si>
  <si>
    <t>b) Rentas propias de actividad de renta presunta transporte de pasajeros</t>
  </si>
  <si>
    <t>c) Rentas propias de actividad de renta presunta transporte de carga</t>
  </si>
  <si>
    <t>d) Rentas propias de actividad de renta presunta minera</t>
  </si>
  <si>
    <t>a) Componente ad valorem según art. 2 Ley N° 21.591</t>
  </si>
  <si>
    <t>b) Componente del margen según art 3 o art 4 Ley N° 21.591</t>
  </si>
  <si>
    <t>REMANENTE DE CRÉDITO</t>
  </si>
  <si>
    <t>IMPUESTO A PAGAR</t>
  </si>
  <si>
    <t>d) Remanente del IEAM anotado en el código 829 del recuadro N° 8</t>
  </si>
  <si>
    <t>CPTS positivo final (recuadro N° 19)</t>
  </si>
  <si>
    <t>CPTS negativo final (recuadro N° 19)</t>
  </si>
  <si>
    <t>Remesas, retiros o dividendos repartidos en el ejercicio, históricos</t>
  </si>
  <si>
    <t>Capital aportado, histórico (incluye aumentos y disminuciones efectivas)</t>
  </si>
  <si>
    <t>Sobreprecio obtenido en la colocación de acciones de propia emisión, histórico</t>
  </si>
  <si>
    <t>CPT o CPTS positivo inicial</t>
  </si>
  <si>
    <t>CPT o CPTS negativo inicial</t>
  </si>
  <si>
    <t>Capital aportado empresas que inician actividades en el año comercial que corresponda a esta declaración</t>
  </si>
  <si>
    <t>Aumentos (efectivos) de capital del ejercicio</t>
  </si>
  <si>
    <t>Disminuciones (efectivas) de capital del ejercicio</t>
  </si>
  <si>
    <t>Base imponible afecta a IDPC del ejercicio</t>
  </si>
  <si>
    <t>Rentas exentas e ingresos no renta (positivo), generados por la empresa en el ejercicio</t>
  </si>
  <si>
    <t>Pérdida por rentas exentas e ingresos no renta del ejercicio</t>
  </si>
  <si>
    <t>Remesas, retiros o dividendos repartidos en el ejercicio</t>
  </si>
  <si>
    <t>Partidas del inc. 1° no afectas al IU de tasa 40% y del inc. 2° del art. 21 LIR</t>
  </si>
  <si>
    <t>Base del IDPC voluntario según art. 14 letra A) N° 6 LIR</t>
  </si>
  <si>
    <t>CPTS positivo final</t>
  </si>
  <si>
    <t>CPTS negativo final</t>
  </si>
  <si>
    <t>Monto acogido al ISIF según arts. 10 y 11 Ley N° 21.681</t>
  </si>
  <si>
    <t>Reversos y/o disminuciones del ejercicio (propios)</t>
  </si>
  <si>
    <t>Otras disminuciones del ejercicio</t>
  </si>
  <si>
    <t>Retiros, dividendos o remesas imputados a los RTRE</t>
  </si>
  <si>
    <t>Monto imputado al ISIF arts. 10 y 11 Ley N° 21.681</t>
  </si>
  <si>
    <t>IDPC e IPE base imponible generada en el ejercicio</t>
  </si>
  <si>
    <t>Asignado a retiros en exceso y devoluciones de capital efectuados en el ejercicio</t>
  </si>
  <si>
    <t>Dividendos o retiros percibidos en el ejercicio, por participaciones en otras empresas</t>
  </si>
  <si>
    <t>Incremento por IDPC</t>
  </si>
  <si>
    <t>Ingreso diferido imputado en el ejercicio, debidamente incrementado y reajustado, cuando corresponda</t>
  </si>
  <si>
    <t>Crédito por activos fijos adquiridos en el ejercicio (art. 33 bis LIR)</t>
  </si>
  <si>
    <t>Base imponible a asignar a propietarios que son contribuyentes de impuestos finales, o pérdida tributaria del ejercicio</t>
  </si>
  <si>
    <t>Base imponible del ejercicio, asignable a los propietarios</t>
  </si>
  <si>
    <t>Partidas de gastos no aceptados</t>
  </si>
  <si>
    <t>Crédito por IDPC, por participaciones en otras empresas que incrementaron la BI del ejercicio</t>
  </si>
  <si>
    <t>Monto extinguido por ISIF art. 10  Ley N° 21.681, reajustado</t>
  </si>
  <si>
    <t>Remanente de crédito por reliquidación del IUSC y/o por ahorro neto positivo, proveniente de códigos 162 y/o 174</t>
  </si>
  <si>
    <t>RECUADRO N° 7: INGRESO DIFERIDO Y SALDOS PENDIENTES DE AMORTIZACIÓN</t>
  </si>
  <si>
    <t>RECUADRO N° 15: REGISTRO TRIBUTARIO DE RENTAS EMPRESARIALES Y MOVIMIENTO STUT (ART. 14 LETRA A) LIR)</t>
  </si>
  <si>
    <t>RECUADRO N° 20: REGISTRO TRIBUTARIO DE RENTAS EMPRESARIALES Y MOVIMIENTO STUT (ART. 14 LETRA D) N° 3 LIR)</t>
  </si>
  <si>
    <t>RECUADRO N° 12: BASE IMPONIBLE DE PRIMERA CATEGORÍA (ART. 14 LETRAS  A) O G) LIR)</t>
  </si>
  <si>
    <t>RECUADRO N° 24: PAGO PRÉSTAMOS TASA 0% PERCIBIDOS EN EL AÑO COMERCIAL 2020 Y/O 2021 (PRÉSTAMOS SOLIDARIOS DEL ESTADO)</t>
  </si>
  <si>
    <t>(-)</t>
  </si>
  <si>
    <t>Sueldos y otras rentas similares de fuente extranjera</t>
  </si>
  <si>
    <t>Incremento por impuestos soportados en el exterior, según art. 41 A LIR</t>
  </si>
  <si>
    <t>N° Tramo</t>
  </si>
  <si>
    <t>Desde</t>
  </si>
  <si>
    <t>Hasta</t>
  </si>
  <si>
    <t>Factor</t>
  </si>
  <si>
    <t>Rebaja</t>
  </si>
  <si>
    <t xml:space="preserve">Desde </t>
  </si>
  <si>
    <t>Tasa</t>
  </si>
  <si>
    <t>y más</t>
  </si>
  <si>
    <t>Reliquidación IGC por término de giro de empresa acogida al régimen del art. 14 letras A) y D) N° 3 y 8, según art. 38 bis N° 3 LIR</t>
  </si>
  <si>
    <t>Filtro</t>
  </si>
  <si>
    <t>UTM Dic_2025</t>
  </si>
  <si>
    <t>UTA Diciembre de 2025</t>
  </si>
  <si>
    <t>AT.2026</t>
  </si>
  <si>
    <t>TABLA AT.2026</t>
  </si>
  <si>
    <t>a) Propios</t>
  </si>
  <si>
    <t>b) Por Participaciones</t>
  </si>
  <si>
    <t>Rentas presuntas propias o por participaciones, según art. 14 letra B) N° 2 y art. 34 LIR</t>
  </si>
  <si>
    <t>a) Propias</t>
  </si>
  <si>
    <t>Rentas de capitales mobiliarios (art. 20 N° 2 LIR), mayor valor en la enajenación o rescate de cuotas fondos mutuos y fondos de inversión y enajenación de acciones y derechos sociales (art. 17 N° 8 LIR) y retiros de ELD (arts. 42 ter y quáter LIR)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</si>
  <si>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</si>
  <si>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</si>
  <si>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ex. art. 64 bis LIR</t>
  </si>
  <si>
    <t>Royalty Minero Ley N° 21.591</t>
  </si>
  <si>
    <t>Impuesto único de 10% por enajenación de bienes raíces, según art. 17 N° 8 letra b) LIR y/o art. 4 Ley N° 21.078</t>
  </si>
  <si>
    <t>Impuesto único de 10% por enajenación o rescate de acciones de S.A. con presencia bursátil, de cuotas de fondos de inversión y fondos mutuos, según art. 107 LIR</t>
  </si>
  <si>
    <t>Crédito por sistemas solares térmicos, según Ley N° 20.365</t>
  </si>
  <si>
    <t>Mayor valor percibido según códigos 1099, 1114, afecto a IGC o IA</t>
  </si>
  <si>
    <t>Mayor valor devengado según código 1847 afecto a IGC</t>
  </si>
  <si>
    <t>Mayor valor devengado según código 1987 afecto al IGC o IA</t>
  </si>
  <si>
    <t>Mayor valor devengado según código 1988 afecto a IDPC e IGC o IA</t>
  </si>
  <si>
    <t>Saldo de ingreso diferido pendiente de tributación de acuerdo al art. 15° transitorio
de la Ley N° 21.210</t>
  </si>
  <si>
    <t>ELIMINADO</t>
  </si>
  <si>
    <t>Renta líquida imponible o pérdida tributaria, arts. 29 al 33 LIR (código 1728 recuadro N° 12)</t>
  </si>
  <si>
    <t>NUEVO</t>
  </si>
  <si>
    <t>RECUADRO N°5: CRÉDITO POR INGRESO DIFERIDO PROPIETARIOS DE EMPRESAS RÉGIMEN TRANSPARENCIA TRIBUTARIA, ART. 14 LETRA D) N°8 LIR</t>
  </si>
  <si>
    <t>Líneas Eliminadas</t>
  </si>
  <si>
    <t>AÑO  TRIBUTARIO  2026</t>
  </si>
  <si>
    <t>www.institutoitf.cl</t>
  </si>
  <si>
    <r>
      <rPr>
        <b/>
        <sz val="10"/>
        <color rgb="FFFFFFFF"/>
        <rFont val="Montserrat"/>
      </rPr>
      <t>BASE IMPONIBLE IUSC O IGC O IA</t>
    </r>
  </si>
  <si>
    <r>
      <rPr>
        <b/>
        <sz val="10"/>
        <color rgb="FFFFFFFF"/>
        <rFont val="Montserrat"/>
      </rPr>
      <t>TIPOS  DE RENTAS Y REBAJAS</t>
    </r>
  </si>
  <si>
    <r>
      <rPr>
        <b/>
        <sz val="10"/>
        <color rgb="FFFFFFFF"/>
        <rFont val="Montserrat"/>
      </rPr>
      <t>CRÉDITO POR IMPUESTO DE PRIMERA CATEGORÍA</t>
    </r>
  </si>
  <si>
    <r>
      <rPr>
        <b/>
        <sz val="10"/>
        <color rgb="FFFFFFFF"/>
        <rFont val="Montserrat"/>
      </rPr>
      <t>RENTAS Y REBAJAS</t>
    </r>
  </si>
  <si>
    <r>
      <rPr>
        <sz val="10"/>
        <color rgb="FFFFFFFF"/>
        <rFont val="Montserrat"/>
      </rPr>
      <t>CON OBLIGACIÓN DE RESTITUCIÓN</t>
    </r>
  </si>
  <si>
    <r>
      <rPr>
        <sz val="10"/>
        <color rgb="FFFFFFFF"/>
        <rFont val="Montserrat"/>
      </rPr>
      <t>SIN OBLIGACIÓN DE RESTITUCIÓN</t>
    </r>
  </si>
  <si>
    <r>
      <rPr>
        <sz val="10"/>
        <color rgb="FFFFFFFF"/>
        <rFont val="Montserrat"/>
      </rPr>
      <t>Sin derecho a
devolución</t>
    </r>
  </si>
  <si>
    <r>
      <rPr>
        <sz val="10"/>
        <color rgb="FFFFFFFF"/>
        <rFont val="Montserrat"/>
      </rPr>
      <t>Con derecho a devolución</t>
    </r>
  </si>
  <si>
    <r>
      <rPr>
        <sz val="10"/>
        <color rgb="FFFFFFFF"/>
        <rFont val="Montserrat"/>
      </rPr>
      <t>Con derecho a
devolución</t>
    </r>
  </si>
  <si>
    <r>
      <rPr>
        <b/>
        <sz val="10"/>
        <color rgb="FF404040"/>
        <rFont val="Montserrat"/>
      </rPr>
      <t>RENTAS BRUTAS AFECTAS</t>
    </r>
  </si>
  <si>
    <r>
      <t xml:space="preserve">Editado por: Profesor </t>
    </r>
    <r>
      <rPr>
        <b/>
        <sz val="10"/>
        <color theme="0"/>
        <rFont val="Montserrat"/>
      </rPr>
      <t xml:space="preserve">Gerardo Escudero Toledo </t>
    </r>
  </si>
  <si>
    <r>
      <rPr>
        <sz val="10"/>
        <color rgb="FF404040"/>
        <rFont val="Montserrat"/>
      </rPr>
      <t>Retiros o remesas afectos al IGC o IA, según art. 14 letras A) y/o D) N° 3 LIR</t>
    </r>
  </si>
  <si>
    <r>
      <rPr>
        <sz val="10"/>
        <color rgb="FF404040"/>
        <rFont val="Montserrat"/>
      </rPr>
      <t>Dividendos afectos al IGC o IA, según art.14 letras A) y/o D) N° 3 LIR</t>
    </r>
  </si>
  <si>
    <r>
      <rPr>
        <sz val="10"/>
        <color rgb="FF404040"/>
        <rFont val="Montserrat"/>
      </rPr>
      <t>Gastos rechazados y otras partidas referidos en el art. 21 inc. 3° LIR</t>
    </r>
  </si>
  <si>
    <r>
      <rPr>
        <sz val="10"/>
        <color rgb="FF404040"/>
        <rFont val="Montserrat"/>
      </rPr>
      <t xml:space="preserve">Rentas propias o </t>
    </r>
    <r>
      <rPr>
        <sz val="10"/>
        <color rgb="FFFF0000"/>
        <rFont val="Montserrat"/>
      </rPr>
      <t>por participaciones</t>
    </r>
    <r>
      <rPr>
        <sz val="10"/>
        <color rgb="FF404040"/>
        <rFont val="Montserrat"/>
      </rPr>
      <t xml:space="preserve">, según art. 14 letra B) N° 1 LIR </t>
    </r>
    <r>
      <rPr>
        <sz val="10"/>
        <color rgb="FFFF0000"/>
        <rFont val="Montserrat"/>
      </rPr>
      <t>(renta efectiva sin contabilidad completa)</t>
    </r>
  </si>
  <si>
    <r>
      <rPr>
        <sz val="10"/>
        <color rgb="FF404040"/>
        <rFont val="Montserrat"/>
      </rPr>
      <t xml:space="preserve">a) Rentas </t>
    </r>
    <r>
      <rPr>
        <sz val="10"/>
        <color rgb="FFFF0000"/>
        <rFont val="Montserrat"/>
      </rPr>
      <t xml:space="preserve">propias por concepto </t>
    </r>
    <r>
      <rPr>
        <sz val="10"/>
        <color rgb="FF404040"/>
        <rFont val="Montserrat"/>
      </rPr>
      <t>de arrendamiento, subarrendamiento, usufructo o cesión de cualquier otra forma del uso o goce temporal de bienes raíces agrícolas y no agrícolas, determinadas mediante el respectivo contrato</t>
    </r>
  </si>
  <si>
    <r>
      <rPr>
        <sz val="10"/>
        <color rgb="FF404040"/>
        <rFont val="Montserrat"/>
      </rPr>
      <t xml:space="preserve">b) Por participaciones </t>
    </r>
    <r>
      <rPr>
        <sz val="10"/>
        <color rgb="FFFF0000"/>
        <rFont val="Montserrat"/>
      </rPr>
      <t xml:space="preserve">en empresas </t>
    </r>
    <r>
      <rPr>
        <sz val="10"/>
        <color rgb="FF404040"/>
        <rFont val="Montserrat"/>
      </rPr>
      <t>que determina</t>
    </r>
    <r>
      <rPr>
        <sz val="10"/>
        <color rgb="FFFF0000"/>
        <rFont val="Montserrat"/>
      </rPr>
      <t>n</t>
    </r>
    <r>
      <rPr>
        <sz val="10"/>
        <color rgb="FF404040"/>
        <rFont val="Montserrat"/>
      </rPr>
      <t xml:space="preserve"> su renta efectiva sin contabilidad completa</t>
    </r>
  </si>
  <si>
    <r>
      <t xml:space="preserve">c) Por participaciones en empresas que determinan su renta efectiva sin contabilidad completa </t>
    </r>
    <r>
      <rPr>
        <sz val="10"/>
        <color rgb="FFFF0000"/>
        <rFont val="Montserrat"/>
      </rPr>
      <t>(siempre que a su vez correspondan a rentas efectivas provenientes de terceros)</t>
    </r>
  </si>
  <si>
    <r>
      <rPr>
        <sz val="10"/>
        <color rgb="FF404040"/>
        <rFont val="Montserrat"/>
      </rPr>
      <t xml:space="preserve">d) </t>
    </r>
    <r>
      <rPr>
        <sz val="10"/>
        <color rgb="FFFF0000"/>
        <rFont val="Montserrat"/>
      </rPr>
      <t xml:space="preserve">Por participaciones en </t>
    </r>
    <r>
      <rPr>
        <sz val="10"/>
        <color rgb="FF404040"/>
        <rFont val="Montserrat"/>
      </rPr>
      <t>empresas acogidas al régimen de renta presunta</t>
    </r>
    <r>
      <rPr>
        <sz val="10"/>
        <rFont val="Montserrat"/>
      </rPr>
      <t xml:space="preserve"> </t>
    </r>
    <r>
      <rPr>
        <sz val="10"/>
        <color rgb="FFFF0000"/>
        <rFont val="Montserrat"/>
      </rPr>
      <t>(siempre que a su vez correspondan a rentas efectivas provenientes de terceros)</t>
    </r>
  </si>
  <si>
    <r>
      <rPr>
        <sz val="10"/>
        <color rgb="FF404040"/>
        <rFont val="Montserrat"/>
      </rPr>
      <t>e) Rentas esporádicas</t>
    </r>
  </si>
  <si>
    <r>
      <rPr>
        <sz val="10"/>
        <color rgb="FF404040"/>
        <rFont val="Montserrat"/>
      </rPr>
      <t>f) Otras rentas</t>
    </r>
    <r>
      <rPr>
        <strike/>
        <sz val="10"/>
        <color rgb="FFFF0000"/>
        <rFont val="Montserrat"/>
      </rPr>
      <t xml:space="preserve"> propias y/o de terceros</t>
    </r>
  </si>
  <si>
    <r>
      <rPr>
        <sz val="10"/>
        <color rgb="FF404040"/>
        <rFont val="Montserrat"/>
      </rPr>
      <t>Rentas asignada propias y/o de terceros, provenientes de empresas sujetas al art. 14 letra D) N° 8 LIR</t>
    </r>
  </si>
  <si>
    <r>
      <rPr>
        <sz val="10"/>
        <color rgb="FF404040"/>
        <rFont val="Montserrat"/>
      </rPr>
      <t>Rentas percibidas de los arts. 42 Nº 2 (honorarios) y 48 (rem. directores S.A.) LIR, según Recuadro N° 1</t>
    </r>
  </si>
  <si>
    <r>
      <rPr>
        <sz val="10"/>
        <color rgb="FF404040"/>
        <rFont val="Montserrat"/>
      </rPr>
      <t>a) Rentas de capitales mobiliarios (art. 20 N° 2 LIR)</t>
    </r>
  </si>
  <si>
    <r>
      <rPr>
        <sz val="10"/>
        <color rgb="FF404040"/>
        <rFont val="Montserrat"/>
      </rPr>
      <t>b) Mayor valor obtenido en la enajenación o rescate de cuotas fondos mutuos y fondos de inversión y en la enajenación de acciones y derechos sociales (art. 17 N° 8 LIR)</t>
    </r>
  </si>
  <si>
    <r>
      <rPr>
        <sz val="10"/>
        <color rgb="FF404040"/>
        <rFont val="Montserrat"/>
      </rPr>
      <t>c) Retiros de ELD (arts. 42 ter y quáter LIR)</t>
    </r>
  </si>
  <si>
    <r>
      <rPr>
        <sz val="10"/>
        <color rgb="FF404040"/>
        <rFont val="Montserrat"/>
      </rPr>
      <t>Rentas exentas del IGC, según art. 54 N° 3 LIR</t>
    </r>
  </si>
  <si>
    <r>
      <rPr>
        <sz val="10"/>
        <color rgb="FF404040"/>
        <rFont val="Montserrat"/>
      </rPr>
      <t>a) Rentas comprendidas en el art. 57 LIR, que no excedan los límites de 20 o 30 UTM, según corresponda</t>
    </r>
  </si>
  <si>
    <r>
      <rPr>
        <sz val="10"/>
        <color rgb="FF404040"/>
        <rFont val="Montserrat"/>
      </rPr>
      <t>b) Retiros y/o dividendos informados por las empresas y sociedades administradoras de FI y FM</t>
    </r>
  </si>
  <si>
    <r>
      <rPr>
        <sz val="10"/>
        <color rgb="FF404040"/>
        <rFont val="Montserrat"/>
      </rPr>
      <t xml:space="preserve">c) Retiros de ELD del art. 42 ter LIR efectuados durante el año </t>
    </r>
    <r>
      <rPr>
        <b/>
        <sz val="10"/>
        <color rgb="FFFF3300"/>
        <rFont val="Montserrat"/>
      </rPr>
      <t>2025</t>
    </r>
    <r>
      <rPr>
        <sz val="10"/>
        <color rgb="FF404040"/>
        <rFont val="Montserrat"/>
      </rPr>
      <t>, que no excedan los límites exentos de impuesto de 200 u 800 UTM</t>
    </r>
  </si>
  <si>
    <r>
      <rPr>
        <sz val="10"/>
        <color rgb="FF404040"/>
        <rFont val="Montserrat"/>
      </rPr>
      <t>d) Otras Rentas exentas del IGC, según art. 54 N° 3 LIR</t>
    </r>
  </si>
  <si>
    <r>
      <rPr>
        <sz val="10"/>
        <color rgb="FF404040"/>
        <rFont val="Montserrat"/>
      </rPr>
      <t>Otras rentas de fuente chilena afectas al IGC o IA (según instrucciones)</t>
    </r>
  </si>
  <si>
    <r>
      <rPr>
        <sz val="10"/>
        <color rgb="FF404040"/>
        <rFont val="Montserrat"/>
      </rPr>
      <t>Mayor valor en la enajenación de bienes raíces situados en Chile</t>
    </r>
  </si>
  <si>
    <r>
      <rPr>
        <sz val="10"/>
        <color rgb="FF404040"/>
        <rFont val="Montserrat"/>
      </rPr>
      <t>Otras rentas de fuente extranjera afectas al IGC o IA (según instrucciones)</t>
    </r>
  </si>
  <si>
    <r>
      <rPr>
        <sz val="10"/>
        <color rgb="FF404040"/>
        <rFont val="Montserrat"/>
      </rPr>
      <t>Sueldos, pensiones y otras rentas similares de fuente nacional</t>
    </r>
  </si>
  <si>
    <r>
      <rPr>
        <sz val="10"/>
        <color rgb="FF404040"/>
        <rFont val="Montserrat"/>
      </rPr>
      <t>Incremento por IDPC, según arts. 54 N° 1 y 62 LIR</t>
    </r>
  </si>
  <si>
    <r>
      <rPr>
        <sz val="10"/>
        <color rgb="FF404040"/>
        <rFont val="Montserrat"/>
      </rPr>
      <t xml:space="preserve">Impuesto Territorial pagado en el año </t>
    </r>
    <r>
      <rPr>
        <b/>
        <sz val="10"/>
        <color rgb="FFFF0000"/>
        <rFont val="Montserrat"/>
      </rPr>
      <t>2025</t>
    </r>
    <r>
      <rPr>
        <sz val="10"/>
        <color rgb="FF404040"/>
        <rFont val="Montserrat"/>
      </rPr>
      <t>, según art. 55 letra a) LIR</t>
    </r>
  </si>
  <si>
    <r>
      <rPr>
        <sz val="10"/>
        <color rgb="FF404040"/>
        <rFont val="Montserrat"/>
      </rPr>
      <t>Donaciones, según art. 7° Ley N° 16.282 y D.L. N° 45 de 1973</t>
    </r>
  </si>
  <si>
    <r>
      <rPr>
        <sz val="9"/>
        <color rgb="FF404040"/>
        <rFont val="Montserrat"/>
      </rPr>
      <t>Pérdida en operaciones de capitales mobiliarios y ganancias de capital según códigos 105, 155,152 ,1032, 1891, 1104, 1063 y 1989 (arts. 54 N° 1 y 62 LIR)</t>
    </r>
  </si>
  <si>
    <r>
      <rPr>
        <sz val="10"/>
        <color rgb="FF404040"/>
        <rFont val="Montserrat"/>
      </rPr>
      <t>Rebaja por donaciones a entidades sin fines de lucro según Título VIII bis D.L. N° 3.063 de 1979 (incorporado por Ley N° 21.440), efectuadas por contribuyentes del IUSC, IGC o IA</t>
    </r>
  </si>
  <si>
    <r>
      <rPr>
        <sz val="10"/>
        <color rgb="FF404040"/>
        <rFont val="Montserrat"/>
      </rPr>
      <t>SUB TOTAL (Si declara IA trasladar a código 133 o  32)</t>
    </r>
  </si>
  <si>
    <r>
      <rPr>
        <sz val="10"/>
        <color rgb="FF404040"/>
        <rFont val="Montserrat"/>
      </rPr>
      <t>Cotizaciones previsionales correspondientes al empresario o socio, según art. 55 letra b) LIR</t>
    </r>
  </si>
  <si>
    <r>
      <rPr>
        <sz val="10"/>
        <color rgb="FF404040"/>
        <rFont val="Montserrat"/>
      </rPr>
      <t>Intereses pagados por créditos con garantía hipotecaria, según art. 55
bis LIR</t>
    </r>
  </si>
  <si>
    <r>
      <rPr>
        <sz val="10"/>
        <color rgb="FF404040"/>
        <rFont val="Montserrat"/>
      </rPr>
      <t>Dividendos hipotecarios pagados por
viviendas nuevas acogidas al D.F.L. Nº 2 de</t>
    </r>
  </si>
  <si>
    <r>
      <rPr>
        <sz val="10"/>
        <color rgb="FF404040"/>
        <rFont val="Montserrat"/>
      </rPr>
      <t>20% cuotas fondos de inversión adquiridas antes del 04.06.93, según art. 6 Transitorio Ley N° 19.247</t>
    </r>
  </si>
  <si>
    <r>
      <rPr>
        <sz val="10"/>
        <color rgb="FF404040"/>
        <rFont val="Montserrat"/>
      </rPr>
      <t>Ahorro previsional, según art. 42 bis inc. 1° LIR</t>
    </r>
  </si>
  <si>
    <r>
      <rPr>
        <sz val="10"/>
        <color rgb="FF404040"/>
        <rFont val="Montserrat"/>
      </rPr>
      <t>BASE IMPONIBLE ANUAL DE IUSC o IGC</t>
    </r>
  </si>
  <si>
    <r>
      <rPr>
        <sz val="10"/>
        <color rgb="FF404040"/>
        <rFont val="Montserrat"/>
      </rPr>
      <t>IGC o IUSC, según tabla (arts. 47, 52 o 52 bis LIR)</t>
    </r>
  </si>
  <si>
    <r>
      <rPr>
        <sz val="10"/>
        <color rgb="FF404040"/>
        <rFont val="Montserrat"/>
      </rPr>
      <t>IGC sobre intereses y otros rendimientos, según art. 54 bis LIR</t>
    </r>
  </si>
  <si>
    <r>
      <rPr>
        <sz val="10"/>
        <color rgb="FF404040"/>
        <rFont val="Montserrat"/>
      </rPr>
      <t>Reliquidación IGC por ganancias de capital, según art. 17 N° 8 letras a) literal v) y b) LIR</t>
    </r>
  </si>
  <si>
    <r>
      <rPr>
        <sz val="10"/>
        <color rgb="FF404040"/>
        <rFont val="Montserrat"/>
      </rPr>
      <t>Débito fiscal por ahorro neto negativo (Recuadro N° 3), según art. 3° transitorio numeral VI) Ley N° 20.780 (ex. art. 57 bis LIR)</t>
    </r>
  </si>
  <si>
    <r>
      <rPr>
        <sz val="10"/>
        <color rgb="FF404040"/>
        <rFont val="Montserrat"/>
      </rPr>
      <t>Débito fiscal por restitución crédito por IDPC, según art. 56 N° 3 inc. final LIR</t>
    </r>
  </si>
  <si>
    <r>
      <rPr>
        <sz val="10"/>
        <color rgb="FF404040"/>
        <rFont val="Montserrat"/>
      </rPr>
      <t>Tasa adicional de 10% de IGC, sobre cantidades declaradas en código 106, según art. 21 inc. 3° LIR</t>
    </r>
  </si>
  <si>
    <r>
      <rPr>
        <sz val="10"/>
        <color rgb="FF404040"/>
        <rFont val="Montserrat"/>
      </rPr>
      <t>Crédito al IGC, según art. 52 bis LIR</t>
    </r>
  </si>
  <si>
    <r>
      <rPr>
        <sz val="10"/>
        <color rgb="FF404040"/>
        <rFont val="Montserrat"/>
      </rPr>
      <t>Crédito por asignaciones por causa de muerte Ley N° 16.271, según art. 17 N° 8 letra b) literal vi) LIR</t>
    </r>
  </si>
  <si>
    <r>
      <rPr>
        <sz val="10"/>
        <color rgb="FF404040"/>
        <rFont val="Montserrat"/>
      </rPr>
      <t>Crédito al IGC por fomento forestal, según D.L. N° 701 de 1974</t>
    </r>
  </si>
  <si>
    <r>
      <rPr>
        <sz val="10"/>
        <color rgb="FF404040"/>
        <rFont val="Montserrat"/>
      </rPr>
      <t>Crédito proporcional al IGC por rentas exentas declaradas en código 152, según art. 56 N° 2 LIR</t>
    </r>
  </si>
  <si>
    <r>
      <rPr>
        <sz val="10"/>
        <color rgb="FF404040"/>
        <rFont val="Montserrat"/>
      </rPr>
      <t>Crédito al IGC por Impuesto Tasa Adicional, según ex. art. 21 LIR</t>
    </r>
  </si>
  <si>
    <r>
      <rPr>
        <sz val="10"/>
        <color rgb="FF404040"/>
        <rFont val="Montserrat"/>
      </rPr>
      <t>Crédito al IGC por donaciones para fines deportivos, según art. 62 y sgtes. Ley N° 19.712</t>
    </r>
  </si>
  <si>
    <r>
      <rPr>
        <sz val="10"/>
        <color rgb="FF404040"/>
        <rFont val="Montserrat"/>
      </rPr>
      <t>Crédito al IGC por IDPC sin derecho a devolución, según arts. 20 N° 1 letra a), 41 A N° 4 letra A) letra a) y 56 N° 3 LIR</t>
    </r>
  </si>
  <si>
    <r>
      <rPr>
        <sz val="10"/>
        <color rgb="FF404040"/>
        <rFont val="Montserrat"/>
      </rPr>
      <t>Crédito al IGC del 5% sobre total de retiros o dividendos que excedan de 310 UTA que tengan derecho a crédito por IDPC con obligación de restitución, según art. 56 N° 4 LIR</t>
    </r>
  </si>
  <si>
    <r>
      <rPr>
        <sz val="10"/>
        <color rgb="FF404040"/>
        <rFont val="Montserrat"/>
      </rPr>
      <t>Crédito al IGC por Impuesto Territorial pagado por explotación de bienes raíces no agrícolas, según art. 56 N° 5 LIR</t>
    </r>
  </si>
  <si>
    <r>
      <rPr>
        <sz val="10"/>
        <color rgb="FF404040"/>
        <rFont val="Montserrat"/>
      </rPr>
      <t>Crédito al IGC por art. 33 bis LIR, según art. 14 letra D) N°8 letra a) numeral (v) LIR</t>
    </r>
  </si>
  <si>
    <r>
      <rPr>
        <sz val="10"/>
        <color rgb="FF404040"/>
        <rFont val="Montserrat"/>
      </rPr>
      <t>Crédito al IGC o IUSC por gastos en educación, según art. 55 ter LIR</t>
    </r>
  </si>
  <si>
    <r>
      <rPr>
        <sz val="10"/>
        <color rgb="FF404040"/>
        <rFont val="Montserrat"/>
      </rPr>
      <t>Crédito al IGC o IUSC por donaciones para fines sociales, según art. 1° bis Ley N° 19.885</t>
    </r>
  </si>
  <si>
    <r>
      <rPr>
        <sz val="10"/>
        <color rgb="FF404040"/>
        <rFont val="Montserrat"/>
      </rPr>
      <t>Crédito al IGC por donaciones a universidades, institutos profesionales y centros de formación técnica, según art. 69 Ley N° 18.681</t>
    </r>
  </si>
  <si>
    <r>
      <rPr>
        <sz val="10"/>
        <color rgb="FF404040"/>
        <rFont val="Montserrat"/>
      </rPr>
      <t>Crédito al IGC por ingreso diferido, según art. 14 letra D) N°8 letra d) numeral (ii) LIR</t>
    </r>
  </si>
  <si>
    <r>
      <rPr>
        <sz val="10"/>
        <color rgb="FF404040"/>
        <rFont val="Montserrat"/>
      </rPr>
      <t>Crédito al IUSC  o IGC por impuestos soportados en el exterior, según arts. 41 A N°4 letra B) o N° 5 LIR</t>
    </r>
  </si>
  <si>
    <r>
      <rPr>
        <sz val="10"/>
        <color rgb="FF404040"/>
        <rFont val="Montserrat"/>
      </rPr>
      <t>Crédito al IGC o IUSC por IUSC, según art. 56 N° 2 LIR</t>
    </r>
  </si>
  <si>
    <r>
      <rPr>
        <sz val="10"/>
        <color rgb="FF404040"/>
        <rFont val="Montserrat"/>
      </rPr>
      <t>Crédito al IGC o IUSC por ahorro neto positivo (Recuadro N° 3), según art. 3° transitorio numeral VI) Ley N° 20.780 (ex. art. 57 bis LIR)</t>
    </r>
  </si>
  <si>
    <r>
      <rPr>
        <sz val="10"/>
        <color rgb="FF404040"/>
        <rFont val="Montserrat"/>
      </rPr>
      <t>Crédito al IGC o IUSC por IDPC con derecho a devolución, según art. 56 N° 3 LIR</t>
    </r>
  </si>
  <si>
    <r>
      <rPr>
        <sz val="10"/>
        <color rgb="FF404040"/>
        <rFont val="Montserrat"/>
      </rPr>
      <t>Crédito al IGC por impuestos soportados en el exterior, según art. 41 A N° 4 letra A) letra b) LIR</t>
    </r>
  </si>
  <si>
    <r>
      <rPr>
        <sz val="10"/>
        <color rgb="FF404040"/>
        <rFont val="Montserrat"/>
      </rPr>
      <t>Crédito al IGC por donaciones al Fondo Nacional de Reconstrucción, según arts. 5 y 9 Ley N° 20.444</t>
    </r>
  </si>
  <si>
    <r>
      <rPr>
        <sz val="10"/>
        <color rgb="FF404040"/>
        <rFont val="Montserrat"/>
      </rPr>
      <t>Crédito al IGC o IUSC por donaciones para fines culturales, según art. 8 Ley N° 18.985</t>
    </r>
  </si>
  <si>
    <r>
      <rPr>
        <sz val="10"/>
        <color rgb="FF404040"/>
        <rFont val="Montserrat"/>
      </rPr>
      <t>IGC O IUSC, DÉBITO FISCAL Y/O TASA ADICIONAL DETERMINADO</t>
    </r>
  </si>
  <si>
    <r>
      <rPr>
        <sz val="10"/>
        <color rgb="FF404040"/>
        <rFont val="Montserrat"/>
      </rPr>
      <t>IDPC de empresas acogidas al régimen Pro Pyme, según art. 14 letra D) N° 3 LIR</t>
    </r>
  </si>
  <si>
    <r>
      <rPr>
        <sz val="10"/>
        <color rgb="FF404040"/>
        <rFont val="Montserrat"/>
      </rPr>
      <t>IDPC de empresas acogidas al régimen de imputación parcial de créditos, según art. 14 letra A) LIR</t>
    </r>
  </si>
  <si>
    <r>
      <rPr>
        <sz val="10"/>
        <color rgb="FF404040"/>
        <rFont val="Montserrat"/>
      </rPr>
      <t>IDPC contribuyentes  o entidades sin vínculo directo o indirecto con propietarios afectos a IGC o IA, según art. 14
letra G) LIR</t>
    </r>
  </si>
  <si>
    <r>
      <rPr>
        <sz val="10"/>
        <color rgb="FF404040"/>
        <rFont val="Montserrat"/>
      </rPr>
      <t>IDPC sobre rentas presuntas, según art. 34 LIR</t>
    </r>
  </si>
  <si>
    <r>
      <rPr>
        <sz val="10"/>
        <color rgb="FF404040"/>
        <rFont val="Montserrat"/>
      </rPr>
      <t>IDPC sobre rentas efectivas determinadas sin contabilidad completa</t>
    </r>
  </si>
  <si>
    <r>
      <rPr>
        <sz val="10"/>
        <color rgb="FF404040"/>
        <rFont val="Montserrat"/>
      </rPr>
      <t>a) Rentas del arrendamiento, subarrendamiento, usufructo o cesión de cualquier otra forma de uso o goce temporal
de bienes raíces agrícolas y no agrícolas</t>
    </r>
  </si>
  <si>
    <r>
      <rPr>
        <sz val="10"/>
        <color rgb="FF404040"/>
        <rFont val="Montserrat"/>
      </rPr>
      <t>b) Mayor valor en la enajenación de bienes raíces situados en Chile</t>
    </r>
  </si>
  <si>
    <r>
      <rPr>
        <sz val="10"/>
        <color rgb="FF404040"/>
        <rFont val="Montserrat"/>
      </rPr>
      <t>c) Rentas obtenidas por contribuyentes con contabilidad simplificada</t>
    </r>
  </si>
  <si>
    <r>
      <rPr>
        <sz val="10"/>
        <color rgb="FF404040"/>
        <rFont val="Montserrat"/>
      </rPr>
      <t>d) Otras rentas efectivas afectas a lDPC e impuestos finales</t>
    </r>
  </si>
  <si>
    <r>
      <rPr>
        <sz val="10"/>
        <color rgb="FF404040"/>
        <rFont val="Montserrat"/>
      </rPr>
      <t>e) Otras rentas de fuente extranjera afectas</t>
    </r>
  </si>
  <si>
    <r>
      <rPr>
        <sz val="10"/>
        <color rgb="FF404040"/>
        <rFont val="Montserrat"/>
      </rPr>
      <t>Impuesto de 40% empresas del Estado, según art. 2º D.L. N° 2.398 de 1978</t>
    </r>
  </si>
  <si>
    <r>
      <rPr>
        <sz val="10"/>
        <color rgb="FF404040"/>
        <rFont val="Montserrat"/>
      </rPr>
      <t>Impuesto único de 40% sobre gastos rechazados y otras partidas, según art. 21 inc. 1°, art. 14 letra A) N° 9 LIR</t>
    </r>
  </si>
  <si>
    <r>
      <rPr>
        <sz val="10"/>
        <color rgb="FF404040"/>
        <rFont val="Montserrat"/>
      </rPr>
      <t>Contribución para el desarrollo regional según art. 32 Ley N° 21.210</t>
    </r>
  </si>
  <si>
    <r>
      <rPr>
        <sz val="10"/>
        <color rgb="FF404040"/>
        <rFont val="Montserrat"/>
      </rPr>
      <t>IA en carácter de único (activos subyacentes), según art. 58 N° 3 LIR</t>
    </r>
  </si>
  <si>
    <r>
      <rPr>
        <sz val="10"/>
        <color rgb="FF404040"/>
        <rFont val="Montserrat"/>
      </rPr>
      <t>Impuesto único de 10%, según art. 82 del art. 1° Ley N° 20.712</t>
    </r>
  </si>
  <si>
    <r>
      <rPr>
        <sz val="10"/>
        <color rgb="FF404040"/>
        <rFont val="Montserrat"/>
      </rPr>
      <t>Impuesto único por exceso de endeudamiento, según art. 41 F LIR</t>
    </r>
  </si>
  <si>
    <r>
      <rPr>
        <sz val="10"/>
        <color rgb="FF404040"/>
        <rFont val="Montserrat"/>
      </rPr>
      <t>IA según ex D.L. N° 600 de 1974</t>
    </r>
  </si>
  <si>
    <r>
      <rPr>
        <sz val="10"/>
        <color rgb="FF404040"/>
        <rFont val="Montserrat"/>
      </rPr>
      <t>IA según arts. 58 N° 1 y 2 y 60 inc. 1° LIR</t>
    </r>
  </si>
  <si>
    <r>
      <rPr>
        <sz val="10"/>
        <color rgb="FF404040"/>
        <rFont val="Montserrat"/>
      </rPr>
      <t>Impuesto único tasa 25% por distribuciones desproporcionadas, según art. 39° transitorio Ley N° 21.210</t>
    </r>
  </si>
  <si>
    <r>
      <rPr>
        <sz val="10"/>
        <color rgb="FF404040"/>
        <rFont val="Montserrat"/>
      </rPr>
      <t>Diferencia de IA por crédito indebido por IDPC o por crédito indebido del art. 41 A en caso de empresas acogidas al régimen del art. 14 letras A) y D) N° 3, según art. 74 N° 4 LIR</t>
    </r>
  </si>
  <si>
    <r>
      <rPr>
        <sz val="10"/>
        <color rgb="FF404040"/>
        <rFont val="Montserrat"/>
      </rPr>
      <t>Tasa adicional de 10% de IA, sobre cantidades declaradas en código 106, según art. 21 inc 3° LIR</t>
    </r>
  </si>
  <si>
    <r>
      <rPr>
        <sz val="10"/>
        <color rgb="FF404040"/>
        <rFont val="Montserrat"/>
      </rPr>
      <t>Retención de impuesto sobre gastos rechazados y otras partidas (tasa 45%), según art. 74 N° 4 LIR</t>
    </r>
  </si>
  <si>
    <r>
      <rPr>
        <sz val="10"/>
        <color rgb="FF404040"/>
        <rFont val="Montserrat"/>
      </rPr>
      <t>Retención de IA en carácter de único (activos subyacentes) (tasa 20% y/o 35%), según art. 74 N° 4 LIR</t>
    </r>
  </si>
  <si>
    <r>
      <rPr>
        <sz val="10"/>
        <color rgb="FF404040"/>
        <rFont val="Montserrat"/>
      </rPr>
      <t>Retención del IA sobre rentas asignadas empresas acogidas al régimen de los arts. 14 letra B) N° 1 , 2 y/o 14 letra D) N° 8, según art. 74 N° 4 LIR</t>
    </r>
  </si>
  <si>
    <r>
      <rPr>
        <sz val="10"/>
        <color rgb="FF404040"/>
        <rFont val="Montserrat"/>
      </rPr>
      <t>Débito fiscal por restitución crédito por IDPC, según art. 63 inc. final LIR</t>
    </r>
  </si>
  <si>
    <r>
      <rPr>
        <sz val="10"/>
        <color rgb="FF404040"/>
        <rFont val="Montserrat"/>
      </rPr>
      <t>Impuesto único talleres artesanales</t>
    </r>
  </si>
  <si>
    <r>
      <rPr>
        <sz val="10"/>
        <color rgb="FF404040"/>
        <rFont val="Montserrat"/>
      </rPr>
      <t>Impuesto único pescadores artesanales</t>
    </r>
  </si>
  <si>
    <r>
      <rPr>
        <sz val="10"/>
        <color rgb="FF404040"/>
        <rFont val="Montserrat"/>
      </rPr>
      <t>Impuesto único por retiros de ahorro previsional, según art. 42 bis inc. 1° N° 3 LIR</t>
    </r>
  </si>
  <si>
    <r>
      <rPr>
        <sz val="10"/>
        <color rgb="FF404040"/>
        <rFont val="Montserrat"/>
      </rPr>
      <t>Restitución crédito por gastos de capacitación excesivo, según  art. 6° Ley N° 20.326</t>
    </r>
  </si>
  <si>
    <r>
      <rPr>
        <sz val="10"/>
        <color rgb="FF404040"/>
        <rFont val="Montserrat"/>
      </rPr>
      <t>PPM y remanente del IEAM</t>
    </r>
  </si>
  <si>
    <r>
      <rPr>
        <sz val="10"/>
        <color rgb="FF404040"/>
        <rFont val="Montserrat"/>
      </rPr>
      <t>a) PPM arts. 84 letras a), c) , e), y h) y 14 D N° 3 letra (k) LIR  y PPM royalty minero según art. 7 Ley N° 21.591</t>
    </r>
  </si>
  <si>
    <r>
      <rPr>
        <sz val="10"/>
        <color rgb="FF404040"/>
        <rFont val="Montserrat"/>
      </rPr>
      <t>b) PPM de segunda categoría art. 84 letra b) LIR</t>
    </r>
  </si>
  <si>
    <r>
      <rPr>
        <sz val="10"/>
        <color rgb="FF404040"/>
        <rFont val="Montserrat"/>
      </rPr>
      <t>c) PPM Voluntario, según art. 88 incs. 1° y 2° LIR</t>
    </r>
  </si>
  <si>
    <r>
      <rPr>
        <sz val="10"/>
        <color rgb="FF404040"/>
        <rFont val="Montserrat"/>
      </rPr>
      <t>Crédito fiscal AFP, según art. 23 D.L. N° 3.500 de 1980</t>
    </r>
  </si>
  <si>
    <r>
      <rPr>
        <sz val="10"/>
        <color rgb="FF404040"/>
        <rFont val="Montserrat"/>
      </rPr>
      <t>Crédito por gastos de capacitación, según Ley N° 19.518</t>
    </r>
  </si>
  <si>
    <r>
      <rPr>
        <sz val="10"/>
        <color rgb="FF404040"/>
        <rFont val="Montserrat"/>
      </rPr>
      <t>Crédito por desembolsos directos por trazabilidad (art. 60 quinquies Código Tributario)</t>
    </r>
  </si>
  <si>
    <r>
      <rPr>
        <sz val="10"/>
        <color rgb="FF404040"/>
        <rFont val="Montserrat"/>
      </rPr>
      <t>Crédito empresas constructoras</t>
    </r>
  </si>
  <si>
    <r>
      <rPr>
        <sz val="10"/>
        <color rgb="FF404040"/>
        <rFont val="Montserrat"/>
      </rPr>
      <t>Crédito por reintegro de peajes, según art. 1° Ley N° 19.764</t>
    </r>
  </si>
  <si>
    <r>
      <rPr>
        <sz val="10"/>
        <color rgb="FF404040"/>
        <rFont val="Montserrat"/>
      </rPr>
      <t>Retenciones por rentas declaradas en código 110 (Recuadro N°1)</t>
    </r>
  </si>
  <si>
    <r>
      <rPr>
        <sz val="10"/>
        <color rgb="FF404040"/>
        <rFont val="Montserrat"/>
      </rPr>
      <t>Mayor retención por sueldos, pensiones y otras rentas similares declaradas en código 1098, según art. 88 inc. final LIR</t>
    </r>
  </si>
  <si>
    <r>
      <rPr>
        <sz val="10"/>
        <color rgb="FF404040"/>
        <rFont val="Montserrat"/>
      </rPr>
      <t>Retenciones efectuadas por instituciones autorizadas con tasa 15%, sobre los retiros de ahorro previsional, según art. 42 bis N° 3 incs. 2° y 3° LIR</t>
    </r>
  </si>
  <si>
    <r>
      <rPr>
        <sz val="10"/>
        <color rgb="FF404040"/>
        <rFont val="Montserrat"/>
      </rPr>
      <t>Retenciones por retiros de seguros de vida con ahorro y seguros dotales, y retenciones efectuadas sobre las rentas de capitales mobiliarios</t>
    </r>
  </si>
  <si>
    <r>
      <rPr>
        <sz val="10"/>
        <color rgb="FF404040"/>
        <rFont val="Montserrat"/>
      </rPr>
      <t>Retenciones por rentas declaradas en códigos 104, 106, 108, 955, 1632, 155, 1032, 1891, 908, 951, 32 y 1829</t>
    </r>
  </si>
  <si>
    <r>
      <rPr>
        <sz val="10"/>
        <color rgb="FF404040"/>
        <rFont val="Montserrat"/>
      </rPr>
      <t>Retenciones por actividades mineras según el N° 6 del art. 74 LIR</t>
    </r>
  </si>
  <si>
    <r>
      <rPr>
        <sz val="10"/>
        <color rgb="FF404040"/>
        <rFont val="Montserrat"/>
      </rPr>
      <t>Remanente de crédito por IDPC
proveniente de códigos 1638 y/o 610</t>
    </r>
  </si>
  <si>
    <r>
      <rPr>
        <sz val="10"/>
        <color rgb="FF404040"/>
        <rFont val="Montserrat"/>
      </rPr>
      <t>Créditos puestos a disposición de los socios por la sociedad respectiva, según instrucciones</t>
    </r>
  </si>
  <si>
    <r>
      <rPr>
        <sz val="10"/>
        <color rgb="FF404040"/>
        <rFont val="Montserrat"/>
      </rPr>
      <t>PPM puestos a disposición de los propietarios de empresas del régimen de transparencia tributaria del art. 14 letra D) N° 8 LIR</t>
    </r>
  </si>
  <si>
    <r>
      <rPr>
        <sz val="10"/>
        <color rgb="FF404040"/>
        <rFont val="Montserrat"/>
      </rPr>
      <t>Pago provisional exportadores, según ex-art. 13 Ley N° 18.768</t>
    </r>
  </si>
  <si>
    <r>
      <rPr>
        <sz val="10"/>
        <color rgb="FF404040"/>
        <rFont val="Montserrat"/>
      </rPr>
      <t>Retenciones sobre intereses, según art. 74 N° 7 y 8 LIR</t>
    </r>
  </si>
  <si>
    <r>
      <rPr>
        <sz val="10"/>
        <color rgb="FF404040"/>
        <rFont val="Montserrat"/>
      </rPr>
      <t>Impuestos declarados y pagados en conformidad al art. 69 N° 4 LIR</t>
    </r>
  </si>
  <si>
    <r>
      <rPr>
        <sz val="10"/>
        <color rgb="FF404040"/>
        <rFont val="Montserrat"/>
      </rPr>
      <t>Excedente crédito por IDPC del código 76</t>
    </r>
  </si>
  <si>
    <r>
      <rPr>
        <sz val="10"/>
        <color rgb="FF404040"/>
        <rFont val="Montserrat"/>
      </rPr>
      <t>Deducción de impuesto por tasas rebajadas en virtud de convenios para evitar la doble tributación</t>
    </r>
  </si>
  <si>
    <r>
      <rPr>
        <sz val="10"/>
        <color rgb="FF404040"/>
        <rFont val="Montserrat"/>
      </rPr>
      <t>Crédito por la compra de viviendas nuevas adquiridas con créditos con garantía hipotecaria, según Ley N° 21.631</t>
    </r>
  </si>
  <si>
    <r>
      <rPr>
        <sz val="10"/>
        <color rgb="FF404040"/>
        <rFont val="Montserrat"/>
      </rPr>
      <t>Cargo por cotizaciones previsionales, según arts. 89 y sgtes. D.L. N° 3.500 de 1980</t>
    </r>
  </si>
  <si>
    <r>
      <rPr>
        <sz val="10"/>
        <color rgb="FF404040"/>
        <rFont val="Montserrat"/>
      </rPr>
      <t>Monto a pagar cuota(s) préstamo(s) tasa 0% (préstamos solidarios del Estado)</t>
    </r>
  </si>
  <si>
    <r>
      <rPr>
        <sz val="10"/>
        <color rgb="FF404040"/>
        <rFont val="Montserrat"/>
      </rPr>
      <t>Monto a pagar cuota anticipo solidario para pago de cotizaciones, según art. 21 inc. 1° y 3° Ley N° 21.354</t>
    </r>
  </si>
  <si>
    <r>
      <rPr>
        <b/>
        <sz val="10"/>
        <color rgb="FF404040"/>
        <rFont val="Montserrat"/>
      </rPr>
      <t>RESULTADO LIQUIDACIÓN ANUAL IMPUESTO A LA RENTA   (si el resultado es negativo o cero, deberá declarar por Internet)</t>
    </r>
  </si>
  <si>
    <r>
      <rPr>
        <sz val="10"/>
        <color rgb="FF404040"/>
        <rFont val="Montserrat"/>
      </rPr>
      <t>SALDO A FAVOR</t>
    </r>
  </si>
  <si>
    <r>
      <rPr>
        <sz val="10"/>
        <color rgb="FF404040"/>
        <rFont val="Montserrat"/>
      </rPr>
      <t>Menos: saldo puesto a disposición de los socios</t>
    </r>
  </si>
  <si>
    <r>
      <rPr>
        <b/>
        <sz val="10"/>
        <color rgb="FF404040"/>
        <rFont val="Montserrat"/>
      </rPr>
      <t>DEVOLUCIÓN SOLICITADA</t>
    </r>
  </si>
  <si>
    <r>
      <rPr>
        <sz val="10"/>
        <color rgb="FF404040"/>
        <rFont val="Montserrat"/>
      </rPr>
      <t>Monto</t>
    </r>
  </si>
  <si>
    <r>
      <rPr>
        <b/>
        <sz val="10"/>
        <color rgb="FF404040"/>
        <rFont val="Montserrat"/>
      </rPr>
      <t>SOLICITO DEPOSITAR REMANENTE EN CUENTA CORRIENTE O DE AHORRO BANCARIA</t>
    </r>
  </si>
  <si>
    <r>
      <rPr>
        <sz val="10"/>
        <color rgb="FF585858"/>
        <rFont val="Montserrat"/>
      </rPr>
      <t>Nombre institución bancaria</t>
    </r>
  </si>
  <si>
    <r>
      <rPr>
        <sz val="10"/>
        <color rgb="FF585858"/>
        <rFont val="Montserrat"/>
      </rPr>
      <t>Número de cuenta</t>
    </r>
  </si>
  <si>
    <r>
      <rPr>
        <sz val="10"/>
        <color rgb="FF585858"/>
        <rFont val="Montserrat"/>
      </rPr>
      <t>Tipo de cuenta</t>
    </r>
  </si>
  <si>
    <r>
      <rPr>
        <sz val="10"/>
        <color rgb="FF404040"/>
        <rFont val="Montserrat"/>
      </rPr>
      <t>Cuenta corriente</t>
    </r>
  </si>
  <si>
    <r>
      <rPr>
        <sz val="10"/>
        <color rgb="FF404040"/>
        <rFont val="Montserrat"/>
      </rPr>
      <t>Cuenta vista</t>
    </r>
  </si>
  <si>
    <r>
      <rPr>
        <sz val="10"/>
        <color rgb="FF404040"/>
        <rFont val="Montserrat"/>
      </rPr>
      <t>Cuenta RUT</t>
    </r>
  </si>
  <si>
    <r>
      <rPr>
        <sz val="10"/>
        <color rgb="FF404040"/>
        <rFont val="Montserrat"/>
      </rPr>
      <t>Cuenta de ahorro</t>
    </r>
  </si>
  <si>
    <r>
      <rPr>
        <sz val="10"/>
        <color rgb="FF404040"/>
        <rFont val="Montserrat"/>
      </rPr>
      <t>Sin tipo de cuenta</t>
    </r>
  </si>
  <si>
    <r>
      <rPr>
        <sz val="10"/>
        <color rgb="FF404040"/>
        <rFont val="Montserrat"/>
      </rPr>
      <t>Impuesto adeudado</t>
    </r>
  </si>
  <si>
    <r>
      <rPr>
        <sz val="10"/>
        <color rgb="FF404040"/>
        <rFont val="Montserrat"/>
      </rPr>
      <t>Reajuste art.72 LIR, código 305      %</t>
    </r>
  </si>
  <si>
    <r>
      <rPr>
        <sz val="10"/>
        <color rgb="FF404040"/>
        <rFont val="Montserrat"/>
      </rPr>
      <t>TOTAL A PAGAR (códigos 90 + 39)</t>
    </r>
  </si>
  <si>
    <r>
      <rPr>
        <b/>
        <sz val="10"/>
        <color rgb="FF404040"/>
        <rFont val="Montserrat"/>
      </rPr>
      <t>RECARGOS POR DECLARACIÓN FUERA DE PLAZO</t>
    </r>
  </si>
  <si>
    <r>
      <rPr>
        <sz val="10"/>
        <color rgb="FF404040"/>
        <rFont val="Montserrat"/>
      </rPr>
      <t>MÁS: reajustes declaración fuera de plazo</t>
    </r>
  </si>
  <si>
    <r>
      <rPr>
        <sz val="10"/>
        <color rgb="FF404040"/>
        <rFont val="Montserrat"/>
      </rPr>
      <t>MÁS: intereses y multas declaración fuera de plazo</t>
    </r>
  </si>
  <si>
    <r>
      <rPr>
        <b/>
        <sz val="10"/>
        <color rgb="FF404040"/>
        <rFont val="Montserrat"/>
      </rPr>
      <t>TOTAL A PAGAR (códigos 91+92+ 93)</t>
    </r>
  </si>
  <si>
    <r>
      <rPr>
        <sz val="10"/>
        <rFont val="Montserrat"/>
      </rPr>
      <t xml:space="preserve">Fuente SII: </t>
    </r>
    <r>
      <rPr>
        <b/>
        <sz val="10"/>
        <rFont val="Montserrat"/>
      </rPr>
      <t xml:space="preserve">https://www.sii.cl/ayudas/formularios/f22_at2026.pdf </t>
    </r>
  </si>
  <si>
    <t xml:space="preserve">Revisa nuestra pagina web </t>
  </si>
  <si>
    <t>https://institutoitf.cl/</t>
  </si>
  <si>
    <r>
      <rPr>
        <b/>
        <sz val="10"/>
        <color rgb="FF252525"/>
        <rFont val="Montserrat"/>
      </rPr>
      <t>RECUADRO N° 0</t>
    </r>
    <r>
      <rPr>
        <sz val="10"/>
        <color rgb="FF252525"/>
        <rFont val="Montserrat"/>
      </rPr>
      <t>: INFORMACIÓN BASE</t>
    </r>
  </si>
  <si>
    <r>
      <rPr>
        <b/>
        <sz val="10"/>
        <color rgb="FFFFFFFF"/>
        <rFont val="Montserrat"/>
      </rPr>
      <t>INFORMACIÓN PERSONAL</t>
    </r>
  </si>
  <si>
    <r>
      <rPr>
        <b/>
        <sz val="10"/>
        <color rgb="FFFFFFFF"/>
        <rFont val="Montserrat"/>
      </rPr>
      <t>SELECCIONE LAS FRANQUICIAS TRIBUTARIAS A LAS QUE ESTÁ ACOGIDO</t>
    </r>
  </si>
  <si>
    <r>
      <rPr>
        <b/>
        <sz val="10"/>
        <color rgb="FFFFFFFF"/>
        <rFont val="Montserrat"/>
      </rPr>
      <t>Régimen de tributación</t>
    </r>
  </si>
  <si>
    <r>
      <t>RECUADRO N° 1</t>
    </r>
    <r>
      <rPr>
        <sz val="10"/>
        <color theme="0"/>
        <rFont val="Montserrat"/>
      </rPr>
      <t>:  HONORARIOS</t>
    </r>
  </si>
  <si>
    <r>
      <rPr>
        <sz val="10"/>
        <rFont val="Montserrat"/>
      </rPr>
      <t>Gastos por donaciones para fines sociales, según art. 1° bis Ley N° 19.885, y gasto por donaciones de bienes inmuebles en apoyo al plan de
emergencia habitacional, art. 26 Ley N° 21.450</t>
    </r>
  </si>
  <si>
    <r>
      <t>RECUADRO N° 2</t>
    </r>
    <r>
      <rPr>
        <sz val="10"/>
        <color theme="0"/>
        <rFont val="Montserrat"/>
      </rPr>
      <t>: DETERMINACIÓN MAYOR O MENOR VALOR OBTENIDO POR PERSONAS NATURALES EN LAS ENAJENACIONES DE BIENES RAÍCES, NO ASIGNADOS A SU EMPRESA INDIVIDUAL</t>
    </r>
  </si>
  <si>
    <r>
      <rPr>
        <u/>
        <sz val="9"/>
        <color rgb="FFFF0000"/>
        <rFont val="Montserrat"/>
      </rPr>
      <t>Menos:</t>
    </r>
    <r>
      <rPr>
        <sz val="9"/>
        <rFont val="Montserrat"/>
      </rPr>
      <t xml:space="preserve"> valor de adquisición de los bienes raíces reajustados</t>
    </r>
  </si>
  <si>
    <r>
      <rPr>
        <u/>
        <sz val="9"/>
        <color rgb="FFFF0000"/>
        <rFont val="Montserrat"/>
      </rPr>
      <t>Menos</t>
    </r>
    <r>
      <rPr>
        <u/>
        <sz val="9"/>
        <rFont val="Montserrat"/>
      </rPr>
      <t>:</t>
    </r>
    <r>
      <rPr>
        <sz val="9"/>
        <rFont val="Montserrat"/>
      </rPr>
      <t xml:space="preserve"> mejoras que hayan aumentado el valor de los bienes raíces reajustadas</t>
    </r>
  </si>
  <si>
    <r>
      <rPr>
        <u/>
        <sz val="9"/>
        <color rgb="FFFF0000"/>
        <rFont val="Montserrat"/>
      </rPr>
      <t>Menos:</t>
    </r>
    <r>
      <rPr>
        <sz val="9"/>
        <rFont val="Montserrat"/>
      </rPr>
      <t xml:space="preserve"> ingreso no renta equivalente a 8.000 UF o saldo del ejercicio anterior</t>
    </r>
  </si>
  <si>
    <r>
      <t>RECUADRO N° 3</t>
    </r>
    <r>
      <rPr>
        <sz val="10"/>
        <color theme="0"/>
        <rFont val="Montserrat"/>
      </rPr>
      <t>: DATOS SOBRE INSTRUMENTOS DE AHORRO ACOGIDOS AL EX ART. 57 BIS LIR (ART. 3° TRANSITORIO NUMERAL VI) LEY N° 20.780)</t>
    </r>
  </si>
  <si>
    <r>
      <t>RECUADRO N° 4</t>
    </r>
    <r>
      <rPr>
        <sz val="10"/>
        <color theme="0"/>
        <rFont val="Montserrat"/>
      </rPr>
      <t>: ENAJENACIÓN DE ACCIONES, DERECHOS SOCIALES, CUOTAS DE FONDOS MUTUOS Y/O DE INVERSIÓN</t>
    </r>
  </si>
  <si>
    <r>
      <t>RECUADRO N° 6</t>
    </r>
    <r>
      <rPr>
        <sz val="10"/>
        <color theme="0"/>
        <rFont val="Montserrat"/>
      </rPr>
      <t>: DATOS INFORMATIVOS</t>
    </r>
  </si>
  <si>
    <r>
      <rPr>
        <sz val="10"/>
        <rFont val="Montserrat"/>
      </rPr>
      <t>Saldo de ingreso diferido pendiente de tributación de acuerdo al art. 14 letra D)
N°8, letra (d) de la LIR, art. 40° transitorio  de la Ley N° 21.210 y Circular N° 62 de 2020</t>
    </r>
  </si>
  <si>
    <r>
      <rPr>
        <b/>
        <sz val="11"/>
        <color theme="0"/>
        <rFont val="Montserrat"/>
      </rPr>
      <t>RECUADRO N° 8</t>
    </r>
    <r>
      <rPr>
        <sz val="11"/>
        <color theme="0"/>
        <rFont val="Montserrat"/>
      </rPr>
      <t>:  INFORMACIÓN SOBRE DONACIONES Y CRÉDITOS O REBAJAS IMPUTABLES AL IDPC</t>
    </r>
  </si>
  <si>
    <r>
      <rPr>
        <sz val="10"/>
        <rFont val="Montserrat"/>
      </rPr>
      <t>Donaciones a universidades, institutos profesionales y centros de formación técnica, según art. 69 Ley N° 18.681 (afectas al
LGA)</t>
    </r>
  </si>
  <si>
    <r>
      <rPr>
        <sz val="10"/>
        <rFont val="Montserrat"/>
      </rPr>
      <t>Remanente crédito IEAM a devolver a
través de código 36</t>
    </r>
  </si>
  <si>
    <r>
      <rPr>
        <b/>
        <sz val="11"/>
        <color theme="0"/>
        <rFont val="Montserrat"/>
      </rPr>
      <t>RECUADRO N° 9</t>
    </r>
    <r>
      <rPr>
        <sz val="11"/>
        <color theme="0"/>
        <rFont val="Montserrat"/>
      </rPr>
      <t>: REGISTRO FUR</t>
    </r>
  </si>
  <si>
    <r>
      <rPr>
        <b/>
        <sz val="11"/>
        <color theme="0"/>
        <rFont val="Montserrat"/>
      </rPr>
      <t>RECUADRO Nº 10</t>
    </r>
    <r>
      <rPr>
        <sz val="11"/>
        <color theme="0"/>
        <rFont val="Montserrat"/>
      </rPr>
      <t>: DEPRECIACIÓN</t>
    </r>
  </si>
  <si>
    <r>
      <rPr>
        <b/>
        <sz val="11"/>
        <color theme="0"/>
        <rFont val="Montserrat"/>
      </rPr>
      <t>RECUADRO N° 11</t>
    </r>
    <r>
      <rPr>
        <sz val="11"/>
        <color theme="0"/>
        <rFont val="Montserrat"/>
      </rPr>
      <t>: ROYALTY MINERO</t>
    </r>
  </si>
  <si>
    <r>
      <t>RECUADRO Nº 13</t>
    </r>
    <r>
      <rPr>
        <sz val="11"/>
        <color theme="0"/>
        <rFont val="Montserrat"/>
      </rPr>
      <t>: DETERMINACIÓN DEL RAI (ART. 14 LETRA A) LIR)</t>
    </r>
  </si>
  <si>
    <r>
      <rPr>
        <b/>
        <sz val="11"/>
        <rFont val="Montserrat"/>
      </rPr>
      <t>Renta líquida imponible antes de rebaja por incentivo al ahorro (art. 14 letra E) LIR) y/o por pago de IDPC voluntario (art. 14 letra A) N°6 LIR y art. 42° transitorio Ley N° 21.210) o pérdida
tributaria</t>
    </r>
  </si>
  <si>
    <r>
      <t xml:space="preserve">Editado por: Profesor </t>
    </r>
    <r>
      <rPr>
        <b/>
        <sz val="11"/>
        <color theme="0"/>
        <rFont val="Montserrat"/>
      </rPr>
      <t xml:space="preserve">Gerardo Escudero Toledo </t>
    </r>
  </si>
  <si>
    <r>
      <t>RECUADRO Nº 14</t>
    </r>
    <r>
      <rPr>
        <sz val="11"/>
        <color theme="0"/>
        <rFont val="Montserrat"/>
      </rPr>
      <t>:  RAZONABILIDAD CAPITAL PROPIO TRIBUTARIO (ART. 14 LETRA A) O G) LIR)</t>
    </r>
  </si>
  <si>
    <r>
      <rPr>
        <sz val="11"/>
        <rFont val="Montserrat"/>
      </rPr>
      <t xml:space="preserve">Fuente SII: </t>
    </r>
    <r>
      <rPr>
        <b/>
        <sz val="11"/>
        <rFont val="Montserrat"/>
      </rPr>
      <t xml:space="preserve">https://www.sii.cl/ayudas/formularios/f22_at2026.pdf </t>
    </r>
  </si>
  <si>
    <t>CRÉDITOS</t>
  </si>
  <si>
    <t>DEDUCCIONES A LOS IMPUESTOS</t>
  </si>
  <si>
    <t>OTROS CARGOS</t>
  </si>
  <si>
    <r>
      <rPr>
        <b/>
        <sz val="8"/>
        <rFont val="Montserrat"/>
      </rPr>
      <t>RAP Y DIFERENCIA INICIAL
EX ART. 14 TER A) LIR</t>
    </r>
  </si>
  <si>
    <r>
      <rPr>
        <sz val="10"/>
        <rFont val="Montserrat"/>
      </rPr>
      <t>Remanente ejercicio anterior o
saldo inicial reajustado (saldo positivo)</t>
    </r>
  </si>
  <si>
    <r>
      <rPr>
        <sz val="10"/>
        <rFont val="Montserrat"/>
      </rPr>
      <t>Remanente ejercicio anterior o
saldo inicial reajustado (saldo negativo)</t>
    </r>
  </si>
  <si>
    <r>
      <rPr>
        <sz val="10"/>
        <rFont val="Montserrat"/>
      </rPr>
      <t>Reversos y/o disminuciones del
ejercicio (propios)</t>
    </r>
  </si>
  <si>
    <r>
      <rPr>
        <sz val="10"/>
        <rFont val="Montserrat"/>
      </rPr>
      <t>Otras disminuciones del
ejercicio</t>
    </r>
  </si>
  <si>
    <r>
      <rPr>
        <sz val="10"/>
        <rFont val="Montserrat"/>
      </rPr>
      <t>Remesas, retiros o dividendos
imputados a los RTRE, reajustados</t>
    </r>
  </si>
  <si>
    <r>
      <rPr>
        <sz val="10"/>
        <rFont val="Montserrat"/>
      </rPr>
      <t>Retiros en exceso y
devoluciones de capital imputados en el ejercicio, reajustados</t>
    </r>
  </si>
  <si>
    <r>
      <rPr>
        <b/>
        <sz val="10"/>
        <color theme="0"/>
        <rFont val="Montserrat"/>
      </rPr>
      <t>RECUADRO N° 16</t>
    </r>
    <r>
      <rPr>
        <sz val="10"/>
        <color theme="0"/>
        <rFont val="Montserrat"/>
      </rPr>
      <t>: REGISTRO SAC (ART. 14 LETRA A) LIR)</t>
    </r>
  </si>
  <si>
    <r>
      <rPr>
        <sz val="10"/>
        <rFont val="Montserrat"/>
      </rPr>
      <t>Aumentos del ejercicio (por
reorganizaciones)</t>
    </r>
  </si>
  <si>
    <r>
      <rPr>
        <sz val="10"/>
        <rFont val="Montserrat"/>
      </rPr>
      <t>Disminuciones del ejercicio (por
reorganizaciones)</t>
    </r>
  </si>
  <si>
    <r>
      <rPr>
        <sz val="10"/>
        <rFont val="Montserrat"/>
      </rPr>
      <t>IDPC e IPE RLI generada en el
ejercicio</t>
    </r>
  </si>
  <si>
    <r>
      <rPr>
        <sz val="10"/>
        <rFont val="Montserrat"/>
      </rPr>
      <t>IDPC e IPE retiros o dividendos
percibidos</t>
    </r>
  </si>
  <si>
    <r>
      <rPr>
        <sz val="10"/>
        <rFont val="Montserrat"/>
      </rPr>
      <t>Asignado a remesas, retiros o
dividendos efectuados en el ejercicio, reajustados</t>
    </r>
  </si>
  <si>
    <r>
      <rPr>
        <sz val="10"/>
        <rFont val="Montserrat"/>
      </rPr>
      <t>Asignado a retiros en exceso y
devoluciones de capital efectuados en el ejercicio, reajustados</t>
    </r>
  </si>
  <si>
    <r>
      <rPr>
        <sz val="10"/>
        <rFont val="Montserrat"/>
      </rPr>
      <t>IDPC e IPE asignado a gastos rechazados del art. 21 inc. 1° no
afectos a IU 40% y del inc. 2° LIR</t>
    </r>
  </si>
  <si>
    <r>
      <rPr>
        <sz val="10"/>
        <rFont val="Montserrat"/>
      </rPr>
      <t>Remanente ejercicio siguiente
(saldo positivo)</t>
    </r>
  </si>
  <si>
    <r>
      <rPr>
        <sz val="10"/>
        <rFont val="Montserrat"/>
      </rPr>
      <t>Remanente ejercicio siguiente
(saldo negativo)</t>
    </r>
  </si>
  <si>
    <r>
      <rPr>
        <b/>
        <sz val="10"/>
        <color theme="0"/>
        <rFont val="Montserrat"/>
      </rPr>
      <t>RECUADRO N° 17</t>
    </r>
    <r>
      <rPr>
        <sz val="10"/>
        <color theme="0"/>
        <rFont val="Montserrat"/>
      </rPr>
      <t>: BASE IMPONIBLE RÉGIMEN PRO PYME (ART. 14 LETRA D) N° 3 LIR)</t>
    </r>
  </si>
  <si>
    <r>
      <rPr>
        <b/>
        <sz val="10"/>
        <color theme="0"/>
        <rFont val="Montserrat"/>
      </rPr>
      <t xml:space="preserve">RECUADRO Nº 18 </t>
    </r>
    <r>
      <rPr>
        <sz val="10"/>
        <color theme="0"/>
        <rFont val="Montserrat"/>
      </rPr>
      <t>DETERMINACIÓN DEL RAI (ART. 14 LETRA D) N° 3 LIR)</t>
    </r>
  </si>
  <si>
    <r>
      <rPr>
        <b/>
        <sz val="10"/>
        <color theme="0"/>
        <rFont val="Montserrat"/>
      </rPr>
      <t>RECUADRO N° 19</t>
    </r>
    <r>
      <rPr>
        <sz val="10"/>
        <color theme="0"/>
        <rFont val="Montserrat"/>
      </rPr>
      <t>: CPTS RÉGIMEN PRO PYME (ART. 14 LETRA D) N° 3 LIR)</t>
    </r>
  </si>
  <si>
    <r>
      <rPr>
        <b/>
        <sz val="8"/>
        <rFont val="Montserrat"/>
      </rPr>
      <t>RAP Y DIFERENCIA INICIAL EX
ART. 14 TER A) LIR</t>
    </r>
  </si>
  <si>
    <r>
      <rPr>
        <sz val="10"/>
        <rFont val="Montserrat"/>
      </rPr>
      <t>Remanente ejercicio anterior o saldo inicial (saldo
positivo)</t>
    </r>
  </si>
  <si>
    <r>
      <rPr>
        <sz val="10"/>
        <rFont val="Montserrat"/>
      </rPr>
      <t>Remanente ejercicio anterior o saldo inicial (saldo
negativo)</t>
    </r>
  </si>
  <si>
    <r>
      <rPr>
        <sz val="10"/>
        <rFont val="Montserrat"/>
      </rPr>
      <t>Retiros en exceso y devoluciones de capital imputados
en el ejercicio</t>
    </r>
  </si>
  <si>
    <r>
      <rPr>
        <b/>
        <sz val="11"/>
        <color theme="0"/>
        <rFont val="Montserrat"/>
      </rPr>
      <t>RECUADRO N° 21</t>
    </r>
    <r>
      <rPr>
        <sz val="11"/>
        <color theme="0"/>
        <rFont val="Montserrat"/>
      </rPr>
      <t>: REGISTRO SAC (ART. 14 LETRA D) N° 3 LIR)</t>
    </r>
  </si>
  <si>
    <r>
      <rPr>
        <sz val="10"/>
        <rFont val="Montserrat"/>
      </rPr>
      <t>Asignado a remesas, retiros o
dividendos efectuados en el ejercicio</t>
    </r>
  </si>
  <si>
    <r>
      <rPr>
        <sz val="10"/>
        <rFont val="Montserrat"/>
      </rPr>
      <t>IDPC e IPE asignado a gastos rechazados del art. 21 inc. 1° no
afectos a IU 40% y del inc. 2°</t>
    </r>
  </si>
  <si>
    <r>
      <rPr>
        <b/>
        <sz val="11"/>
        <color theme="0"/>
        <rFont val="Montserrat"/>
      </rPr>
      <t>RECUADRO N° 22</t>
    </r>
    <r>
      <rPr>
        <sz val="11"/>
        <color theme="0"/>
        <rFont val="Montserrat"/>
      </rPr>
      <t>: BASE IMPONIBLE RÉGIMEN DE TRANSPARENCIA TRIBUTARIA (ART. 14 LETRA D) N° 8 LIR)</t>
    </r>
  </si>
  <si>
    <r>
      <rPr>
        <b/>
        <sz val="10"/>
        <color theme="0"/>
        <rFont val="Montserrat"/>
      </rPr>
      <t>RECUADRO N° 23</t>
    </r>
    <r>
      <rPr>
        <sz val="10"/>
        <color theme="0"/>
        <rFont val="Montserrat"/>
      </rPr>
      <t>: CPTS RÉGIMEN DE TRANSPARENCIA TRIBUTARIA (ART. 14 LETRA D) N° 8 LIR)</t>
    </r>
  </si>
  <si>
    <r>
      <rPr>
        <b/>
        <sz val="10"/>
        <rFont val="Montserrat"/>
      </rPr>
      <t>Préstamo AC 2020 (Leyes N° 21.242
y N° 21.252)</t>
    </r>
  </si>
  <si>
    <r>
      <rPr>
        <sz val="10"/>
        <rFont val="Montserrat"/>
      </rPr>
      <t>Cuota anual (30% del monto del préstamo tasa 0%), según art. 6 (art. primero) Ley N° 21.242 y/o art. 7 (art. primero) Ley N° 21.252 o art. 11 inc. 1° Ley N°
21.323</t>
    </r>
  </si>
  <si>
    <r>
      <t xml:space="preserve">Pago anticipado por reintegro del préstamo tasa 0% (F-50, F-10 o códigos 1797 </t>
    </r>
    <r>
      <rPr>
        <sz val="10"/>
        <color theme="1"/>
        <rFont val="Montserrat"/>
      </rPr>
      <t>o 1842 del F-22 AT</t>
    </r>
    <r>
      <rPr>
        <sz val="10"/>
        <color rgb="FFFF0000"/>
        <rFont val="Montserrat"/>
      </rPr>
      <t xml:space="preserve"> </t>
    </r>
    <r>
      <rPr>
        <b/>
        <sz val="10"/>
        <color rgb="FFFF0000"/>
        <rFont val="Montserrat"/>
      </rPr>
      <t>2025</t>
    </r>
    <r>
      <rPr>
        <sz val="10"/>
        <rFont val="Montserrat"/>
      </rPr>
      <t>), según el art. 6 (art. primero) Ley N° 21.242 y/o art. 7 (art. primero) Ley N° 21.252 o art. 11 inc. 3° Ley N° 21.323</t>
    </r>
  </si>
  <si>
    <r>
      <rPr>
        <sz val="10"/>
        <rFont val="Montserrat"/>
      </rPr>
      <t>Retención adicional sobre rentas del art. 42 N° 1 LIR con tasa del 3%, por reintegro del préstamo tasa 0%, según  art. 9 letra a) (art. primero) Ley N° 21.252 (retención a trabajadores dependientes) o
art. 11 letra a) Ley N° 21.323</t>
    </r>
  </si>
  <si>
    <r>
      <rPr>
        <sz val="10"/>
        <rFont val="Montserrat"/>
      </rPr>
      <t>Retención adicional sobre rentas del art. 42 N° 2 LIR con tasa del 3%, por reintegro del préstamo tasa 0%, según art. 7 (art. primero) Ley N° 21.242 y art. 9 letra b) (art. primero) Ley N° 21.252
(retención a trabajadores independientes) o art. 11 letra b) Ley N° 21.323</t>
    </r>
  </si>
  <si>
    <r>
      <rPr>
        <sz val="10"/>
        <rFont val="Montserrat"/>
      </rPr>
      <t>PPMA Primera Categoría art. 84 letra a) y 14 letra D) N° 3 letra (k) y N° 8 letra (a) numeral (viii) LIR, con tasa 3%, por reintegro de préstamo tasa 0%, según art. 9 letra c) (art. primero) Ley N° 21.252
(EI)  o art. 11 letra c) Ley N° 21.323</t>
    </r>
  </si>
  <si>
    <r>
      <rPr>
        <sz val="10"/>
        <rFont val="Montserrat"/>
      </rPr>
      <t>PPMA Segunda Categoría art. 84 letra b) LIR, con tasa 3%, por reintegro de préstamo  tasa 0%, según art. 7 (art. primero) Ley N° 21.242 y art. 9 letra b) (art. primero) Ley N° 21.252 (trabajadores
independientes)  o art. 11 letra b) Ley N° 21.323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</si>
</sst>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41" formatCode="_ * #,##0_ ;_ * \-#,##0_ ;_ * &quot;-&quot;_ ;_ @_ "/>
    <numFmt numFmtId="164" formatCode="#,##0;[Red]\(#,##0\)"/>
    <numFmt numFmtId="165" formatCode="#,##0.000"/>
    <numFmt numFmtId="166" formatCode="0.0%"/>
  </numFmts>
  <fonts count="6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1"/>
      <name val="Arial"/>
      <family val="2"/>
    </font>
    <font>
      <b/>
      <sz val="9"/>
      <color rgb="FFFF0000"/>
      <name val="Montserrat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0"/>
      <name val="Montserrat"/>
    </font>
    <font>
      <b/>
      <sz val="11"/>
      <color theme="1"/>
      <name val="Montserrat"/>
    </font>
    <font>
      <sz val="11"/>
      <name val="Montserrat"/>
    </font>
    <font>
      <b/>
      <sz val="11"/>
      <color rgb="FF0033CC"/>
      <name val="Montserrat"/>
    </font>
    <font>
      <b/>
      <sz val="16"/>
      <color theme="0"/>
      <name val="Montserrat"/>
    </font>
    <font>
      <b/>
      <sz val="10"/>
      <name val="Montserrat"/>
    </font>
    <font>
      <sz val="10"/>
      <color rgb="FF000000"/>
      <name val="Montserrat"/>
    </font>
    <font>
      <b/>
      <u/>
      <sz val="12"/>
      <color theme="10"/>
      <name val="Montserrat"/>
    </font>
    <font>
      <b/>
      <sz val="10"/>
      <color rgb="FFFFFFFF"/>
      <name val="Montserrat"/>
    </font>
    <font>
      <sz val="10"/>
      <name val="Montserrat"/>
    </font>
    <font>
      <sz val="10"/>
      <color rgb="FFFFFFFF"/>
      <name val="Montserrat"/>
    </font>
    <font>
      <b/>
      <sz val="10"/>
      <color rgb="FF404040"/>
      <name val="Montserrat"/>
    </font>
    <font>
      <sz val="10"/>
      <color theme="0"/>
      <name val="Montserrat"/>
    </font>
    <font>
      <b/>
      <sz val="10"/>
      <color theme="0"/>
      <name val="Montserrat"/>
    </font>
    <font>
      <sz val="10"/>
      <color rgb="FF404040"/>
      <name val="Montserrat"/>
    </font>
    <font>
      <b/>
      <sz val="10"/>
      <color rgb="FF0066FF"/>
      <name val="Montserrat"/>
    </font>
    <font>
      <b/>
      <sz val="10"/>
      <color rgb="FFFF0000"/>
      <name val="Montserrat"/>
    </font>
    <font>
      <sz val="10"/>
      <color rgb="FFFF0000"/>
      <name val="Montserrat"/>
    </font>
    <font>
      <sz val="10"/>
      <color theme="1"/>
      <name val="Montserrat"/>
    </font>
    <font>
      <strike/>
      <sz val="10"/>
      <color rgb="FFFF0000"/>
      <name val="Montserrat"/>
    </font>
    <font>
      <b/>
      <sz val="10"/>
      <color rgb="FFFF3300"/>
      <name val="Montserrat"/>
    </font>
    <font>
      <sz val="9"/>
      <name val="Montserrat"/>
    </font>
    <font>
      <sz val="9"/>
      <color rgb="FF404040"/>
      <name val="Montserrat"/>
    </font>
    <font>
      <b/>
      <sz val="11"/>
      <color rgb="FF000000"/>
      <name val="Montserrat"/>
    </font>
    <font>
      <sz val="10"/>
      <color rgb="FFFF3300"/>
      <name val="Montserrat"/>
    </font>
    <font>
      <b/>
      <sz val="10"/>
      <color rgb="FF000000"/>
      <name val="Montserrat"/>
    </font>
    <font>
      <sz val="10"/>
      <color rgb="FF585858"/>
      <name val="Montserrat"/>
    </font>
    <font>
      <b/>
      <sz val="11"/>
      <color rgb="FF0066FF"/>
      <name val="Montserrat"/>
    </font>
    <font>
      <b/>
      <strike/>
      <sz val="10"/>
      <color rgb="FFFF0000"/>
      <name val="Montserrat"/>
    </font>
    <font>
      <b/>
      <sz val="10"/>
      <color rgb="FF252525"/>
      <name val="Montserrat"/>
    </font>
    <font>
      <sz val="10"/>
      <color rgb="FF252525"/>
      <name val="Montserrat"/>
    </font>
    <font>
      <sz val="10"/>
      <color rgb="FF0066FF"/>
      <name val="Montserrat"/>
    </font>
    <font>
      <b/>
      <sz val="10"/>
      <color theme="1"/>
      <name val="Montserrat"/>
    </font>
    <font>
      <sz val="9"/>
      <color rgb="FF000000"/>
      <name val="Montserrat"/>
    </font>
    <font>
      <u/>
      <sz val="9"/>
      <color rgb="FFFF0000"/>
      <name val="Montserrat"/>
    </font>
    <font>
      <u/>
      <sz val="9"/>
      <name val="Montserrat"/>
    </font>
    <font>
      <b/>
      <sz val="11"/>
      <name val="Montserrat"/>
    </font>
    <font>
      <b/>
      <sz val="9.5"/>
      <color theme="0"/>
      <name val="Montserrat"/>
    </font>
    <font>
      <b/>
      <sz val="8"/>
      <name val="Montserrat"/>
    </font>
    <font>
      <strike/>
      <sz val="8"/>
      <color rgb="FFFF0000"/>
      <name val="Montserrat"/>
    </font>
    <font>
      <sz val="11"/>
      <color theme="0"/>
      <name val="Montserrat"/>
    </font>
    <font>
      <b/>
      <sz val="11"/>
      <color theme="0"/>
      <name val="Montserrat"/>
    </font>
    <font>
      <b/>
      <u/>
      <sz val="10"/>
      <name val="Montserrat"/>
    </font>
    <font>
      <sz val="11"/>
      <color rgb="FF000000"/>
      <name val="Montserrat"/>
    </font>
    <font>
      <sz val="11"/>
      <color rgb="FF0066FF"/>
      <name val="Montserrat"/>
    </font>
    <font>
      <b/>
      <sz val="11"/>
      <color rgb="FFFF0000"/>
      <name val="Montserrat"/>
    </font>
    <font>
      <b/>
      <u/>
      <sz val="11"/>
      <name val="Montserrat"/>
    </font>
    <font>
      <sz val="11"/>
      <color theme="1"/>
      <name val="Montserrat"/>
    </font>
    <font>
      <b/>
      <u/>
      <sz val="12"/>
      <name val="Montserrat"/>
    </font>
    <font>
      <b/>
      <sz val="8"/>
      <color rgb="FF000000"/>
      <name val="Montserrat"/>
    </font>
    <font>
      <sz val="8"/>
      <name val="Times New Roman"/>
      <family val="1"/>
    </font>
    <font>
      <b/>
      <sz val="18"/>
      <name val="Montserrat"/>
    </font>
  </fonts>
  <fills count="19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D9D9D9"/>
      </patternFill>
    </fill>
    <fill>
      <patternFill patternType="solid">
        <fgColor rgb="FF006FC0"/>
      </patternFill>
    </fill>
    <fill>
      <patternFill patternType="solid">
        <fgColor rgb="FFEFEFEF"/>
      </patternFill>
    </fill>
    <fill>
      <patternFill patternType="solid">
        <fgColor rgb="FFF7F7F7"/>
      </patternFill>
    </fill>
    <fill>
      <patternFill patternType="solid">
        <fgColor rgb="FFF4AF84"/>
      </patternFill>
    </fill>
    <fill>
      <patternFill patternType="solid">
        <fgColor rgb="FFF8CAAC"/>
      </patternFill>
    </fill>
    <fill>
      <patternFill patternType="solid">
        <fgColor rgb="FFE7E6E6"/>
      </patternFill>
    </fill>
    <fill>
      <patternFill patternType="solid">
        <fgColor rgb="FFF8F8F8"/>
      </patternFill>
    </fill>
    <fill>
      <patternFill patternType="solid">
        <fgColor rgb="FF9BC2E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000000"/>
      </bottom>
      <diagonal/>
    </border>
    <border>
      <left style="thin">
        <color rgb="FF9BC2E6"/>
      </left>
      <right/>
      <top style="thin">
        <color rgb="FF9BC2E6"/>
      </top>
      <bottom style="thin">
        <color rgb="FF000000"/>
      </bottom>
      <diagonal/>
    </border>
    <border>
      <left/>
      <right/>
      <top style="thin">
        <color rgb="FF9BC2E6"/>
      </top>
      <bottom style="thin">
        <color rgb="FF000000"/>
      </bottom>
      <diagonal/>
    </border>
    <border>
      <left/>
      <right style="thin">
        <color rgb="FF9BC2E6"/>
      </right>
      <top style="thin">
        <color rgb="FF9BC2E6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000000"/>
      </bottom>
      <diagonal/>
    </border>
    <border>
      <left style="thin">
        <color rgb="FF9BC2E6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9BC2E6"/>
      </right>
      <top style="thin">
        <color rgb="FF000000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9BC2E6"/>
      </bottom>
      <diagonal/>
    </border>
    <border>
      <left style="thin">
        <color rgb="FF9BC2E6"/>
      </left>
      <right/>
      <top style="thin">
        <color rgb="FF000000"/>
      </top>
      <bottom style="thin">
        <color rgb="FF9BC2E6"/>
      </bottom>
      <diagonal/>
    </border>
    <border>
      <left/>
      <right/>
      <top style="thin">
        <color rgb="FF000000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/>
      <diagonal/>
    </border>
    <border>
      <left style="thin">
        <color rgb="FF9BC2E6"/>
      </left>
      <right style="thin">
        <color rgb="FF9BC2E6"/>
      </right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rgb="FF9BC2E6"/>
      </left>
      <right/>
      <top style="thin">
        <color rgb="FF000000"/>
      </top>
      <bottom style="thin">
        <color rgb="FFBEBEBE"/>
      </bottom>
      <diagonal/>
    </border>
    <border>
      <left/>
      <right/>
      <top style="thin">
        <color rgb="FF000000"/>
      </top>
      <bottom style="thin">
        <color rgb="FFBEBEBE"/>
      </bottom>
      <diagonal/>
    </border>
    <border>
      <left/>
      <right style="thin">
        <color rgb="FF9BC2E6"/>
      </right>
      <top style="thin">
        <color rgb="FF000000"/>
      </top>
      <bottom style="thin">
        <color rgb="FFBEBEBE"/>
      </bottom>
      <diagonal/>
    </border>
    <border>
      <left/>
      <right style="thin">
        <color rgb="FFBEBEBE"/>
      </right>
      <top style="thin">
        <color rgb="FF000000"/>
      </top>
      <bottom style="thin">
        <color rgb="FF000000"/>
      </bottom>
      <diagonal/>
    </border>
    <border>
      <left style="thin">
        <color rgb="FFBEBEBE"/>
      </left>
      <right/>
      <top style="thin">
        <color rgb="FF000000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9BC2E6"/>
      </right>
      <top style="thin">
        <color rgb="FF00000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rgb="FF9BC2E6"/>
      </right>
      <top/>
      <bottom/>
      <diagonal/>
    </border>
    <border>
      <left style="thin">
        <color rgb="FF9BC2E6"/>
      </left>
      <right/>
      <top/>
      <bottom style="thin">
        <color rgb="FF000000"/>
      </bottom>
      <diagonal/>
    </border>
    <border>
      <left/>
      <right style="thin">
        <color rgb="FF9BC2E6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9BC2E6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9BC2E6"/>
      </right>
      <top style="thin">
        <color theme="1"/>
      </top>
      <bottom style="thin">
        <color theme="1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medium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 style="medium">
        <color rgb="FF9BC2E6"/>
      </top>
      <bottom/>
      <diagonal/>
    </border>
    <border>
      <left style="medium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/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/>
      <diagonal/>
    </border>
    <border>
      <left/>
      <right/>
      <top style="medium">
        <color rgb="FF9BC2E6"/>
      </top>
      <bottom style="hair">
        <color rgb="FF9BC2E6"/>
      </bottom>
      <diagonal/>
    </border>
    <border>
      <left style="hair">
        <color rgb="FF9BC2E6"/>
      </left>
      <right/>
      <top style="medium">
        <color rgb="FF9BC2E6"/>
      </top>
      <bottom style="hair">
        <color rgb="FF9BC2E6"/>
      </bottom>
      <diagonal/>
    </border>
    <border>
      <left style="hair">
        <color rgb="FF9BC2E6"/>
      </left>
      <right/>
      <top style="hair">
        <color rgb="FF9BC2E6"/>
      </top>
      <bottom style="hair">
        <color rgb="FF9BC2E6"/>
      </bottom>
      <diagonal/>
    </border>
    <border>
      <left/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/>
      <right style="hair">
        <color rgb="FF9BC2E6"/>
      </right>
      <top style="hair">
        <color rgb="FF9BC2E6"/>
      </top>
      <bottom style="hair">
        <color rgb="FF9BC2E6"/>
      </bottom>
      <diagonal/>
    </border>
    <border>
      <left/>
      <right/>
      <top style="hair">
        <color rgb="FF9BC2E6"/>
      </top>
      <bottom style="hair">
        <color rgb="FF9BC2E6"/>
      </bottom>
      <diagonal/>
    </border>
    <border>
      <left style="hair">
        <color rgb="FF9BC2E6"/>
      </left>
      <right/>
      <top style="hair">
        <color rgb="FF9BC2E6"/>
      </top>
      <bottom style="medium">
        <color rgb="FF9BC2E6"/>
      </bottom>
      <diagonal/>
    </border>
    <border>
      <left/>
      <right/>
      <top style="hair">
        <color rgb="FF9BC2E6"/>
      </top>
      <bottom style="medium">
        <color rgb="FF9BC2E6"/>
      </bottom>
      <diagonal/>
    </border>
    <border>
      <left/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hair">
        <color rgb="FF9BC2E6"/>
      </bottom>
      <diagonal/>
    </border>
    <border>
      <left style="medium">
        <color rgb="FF9BC2E6"/>
      </left>
      <right style="medium">
        <color rgb="FF9BC2E6"/>
      </right>
      <top style="hair">
        <color rgb="FF9BC2E6"/>
      </top>
      <bottom style="medium">
        <color rgb="FF9BC2E6"/>
      </bottom>
      <diagonal/>
    </border>
    <border>
      <left style="thin">
        <color rgb="FF9BC2E6"/>
      </left>
      <right/>
      <top style="thin">
        <color rgb="FFBEBEBE"/>
      </top>
      <bottom/>
      <diagonal/>
    </border>
    <border>
      <left/>
      <right/>
      <top style="thin">
        <color rgb="FFBEBEBE"/>
      </top>
      <bottom/>
      <diagonal/>
    </border>
    <border>
      <left/>
      <right style="thin">
        <color rgb="FFBEBEBE"/>
      </right>
      <top style="thin">
        <color rgb="FFBEBEBE"/>
      </top>
      <bottom/>
      <diagonal/>
    </border>
    <border>
      <left style="thin">
        <color rgb="FFBEBEBE"/>
      </left>
      <right/>
      <top style="thin">
        <color rgb="FFBEBEBE"/>
      </top>
      <bottom/>
      <diagonal/>
    </border>
    <border>
      <left/>
      <right style="thin">
        <color rgb="FF9BC2E6"/>
      </right>
      <top style="thin">
        <color rgb="FFBEBEBE"/>
      </top>
      <bottom/>
      <diagonal/>
    </border>
    <border>
      <left style="hair">
        <color rgb="FF9BC2E6"/>
      </left>
      <right style="medium">
        <color rgb="FF9BC2E6"/>
      </right>
      <top style="medium">
        <color rgb="FF9BC2E6"/>
      </top>
      <bottom/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medium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medium">
        <color rgb="FF9BC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indexed="64"/>
      </top>
      <bottom style="medium">
        <color rgb="FFDDDDDD"/>
      </bottom>
      <diagonal/>
    </border>
    <border>
      <left style="medium">
        <color rgb="FFDDDDDD"/>
      </left>
      <right style="thin">
        <color indexed="64"/>
      </right>
      <top style="medium">
        <color indexed="64"/>
      </top>
      <bottom style="medium">
        <color rgb="FFDDDDDD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medium">
        <color rgb="FFDDDDDD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indexed="64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thin">
        <color indexed="64"/>
      </bottom>
      <diagonal/>
    </border>
    <border>
      <left style="medium">
        <color rgb="FF9BC2E6"/>
      </left>
      <right/>
      <top style="hair">
        <color rgb="FF9BC2E6"/>
      </top>
      <bottom style="hair">
        <color rgb="FF9BC2E6"/>
      </bottom>
      <diagonal/>
    </border>
    <border>
      <left style="medium">
        <color rgb="FF9BC2E6"/>
      </left>
      <right/>
      <top style="hair">
        <color rgb="FF9BC2E6"/>
      </top>
      <bottom/>
      <diagonal/>
    </border>
    <border>
      <left/>
      <right/>
      <top style="hair">
        <color rgb="FF9BC2E6"/>
      </top>
      <bottom/>
      <diagonal/>
    </border>
    <border>
      <left/>
      <right style="hair">
        <color rgb="FF9BC2E6"/>
      </right>
      <top style="hair">
        <color rgb="FF9BC2E6"/>
      </top>
      <bottom/>
      <diagonal/>
    </border>
    <border>
      <left style="hair">
        <color rgb="FF9BC2E6"/>
      </left>
      <right style="medium">
        <color rgb="FF9BC2E6"/>
      </right>
      <top style="hair">
        <color rgb="FF9BC2E6"/>
      </top>
      <bottom/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hair">
        <color rgb="FF9BC2E6"/>
      </right>
      <top/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/>
      <bottom style="medium">
        <color rgb="FF9BC2E6"/>
      </bottom>
      <diagonal/>
    </border>
    <border>
      <left style="hair">
        <color rgb="FF9BC2E6"/>
      </left>
      <right style="medium">
        <color rgb="FF9BC2E6"/>
      </right>
      <top/>
      <bottom style="medium">
        <color rgb="FF9BC2E6"/>
      </bottom>
      <diagonal/>
    </border>
    <border>
      <left/>
      <right style="hair">
        <color rgb="FF9BC2E6"/>
      </right>
      <top/>
      <bottom/>
      <diagonal/>
    </border>
    <border>
      <left style="medium">
        <color rgb="FF9BC2E6"/>
      </left>
      <right style="hair">
        <color rgb="FF9BC2E6"/>
      </right>
      <top style="medium">
        <color rgb="FF9BC2E6"/>
      </top>
      <bottom/>
      <diagonal/>
    </border>
    <border>
      <left style="medium">
        <color rgb="FF9BC2E6"/>
      </left>
      <right/>
      <top/>
      <bottom/>
      <diagonal/>
    </border>
    <border>
      <left style="medium">
        <color rgb="FF9BC2E6"/>
      </left>
      <right/>
      <top/>
      <bottom style="hair">
        <color rgb="FF9BC2E6"/>
      </bottom>
      <diagonal/>
    </border>
    <border>
      <left/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thin">
        <color rgb="FF00B050"/>
      </left>
      <right style="hair">
        <color rgb="FF9BC2E6"/>
      </right>
      <top style="thin">
        <color rgb="FF00B050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thin">
        <color rgb="FF00B050"/>
      </top>
      <bottom style="hair">
        <color rgb="FF9BC2E6"/>
      </bottom>
      <diagonal/>
    </border>
    <border>
      <left style="hair">
        <color rgb="FF9BC2E6"/>
      </left>
      <right style="thin">
        <color rgb="FF00B050"/>
      </right>
      <top style="thin">
        <color rgb="FF00B050"/>
      </top>
      <bottom style="hair">
        <color rgb="FF9BC2E6"/>
      </bottom>
      <diagonal/>
    </border>
    <border>
      <left style="thin">
        <color rgb="FF00B050"/>
      </left>
      <right style="hair">
        <color rgb="FF9BC2E6"/>
      </right>
      <top/>
      <bottom style="thin">
        <color rgb="FF00B050"/>
      </bottom>
      <diagonal/>
    </border>
    <border>
      <left style="hair">
        <color rgb="FF9BC2E6"/>
      </left>
      <right style="hair">
        <color rgb="FF9BC2E6"/>
      </right>
      <top/>
      <bottom style="thin">
        <color rgb="FF00B050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thin">
        <color rgb="FF00B050"/>
      </bottom>
      <diagonal/>
    </border>
    <border>
      <left style="hair">
        <color rgb="FF9BC2E6"/>
      </left>
      <right style="thin">
        <color rgb="FF00B050"/>
      </right>
      <top style="hair">
        <color rgb="FF9BC2E6"/>
      </top>
      <bottom style="thin">
        <color rgb="FF00B050"/>
      </bottom>
      <diagonal/>
    </border>
    <border>
      <left style="thin">
        <color rgb="FF9BC2E6"/>
      </left>
      <right/>
      <top style="thin">
        <color rgb="FF9BC2E6"/>
      </top>
      <bottom style="medium">
        <color rgb="FF9BC2E6"/>
      </bottom>
      <diagonal/>
    </border>
    <border>
      <left/>
      <right/>
      <top style="thin">
        <color rgb="FF9BC2E6"/>
      </top>
      <bottom style="medium">
        <color rgb="FF9BC2E6"/>
      </bottom>
      <diagonal/>
    </border>
    <border>
      <left/>
      <right style="thin">
        <color rgb="FF9BC2E6"/>
      </right>
      <top style="thin">
        <color rgb="FF9BC2E6"/>
      </top>
      <bottom style="medium">
        <color rgb="FF9BC2E6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42" fontId="7" fillId="0" borderId="0" applyFont="0" applyFill="0" applyBorder="0" applyAlignment="0" applyProtection="0"/>
    <xf numFmtId="0" fontId="1" fillId="0" borderId="0"/>
  </cellStyleXfs>
  <cellXfs count="825">
    <xf numFmtId="0" fontId="0" fillId="0" borderId="0" xfId="0" applyAlignment="1">
      <alignment horizontal="left" vertical="top"/>
    </xf>
    <xf numFmtId="0" fontId="8" fillId="14" borderId="0" xfId="0" applyFont="1" applyFill="1"/>
    <xf numFmtId="41" fontId="8" fillId="14" borderId="0" xfId="1" applyFont="1" applyFill="1"/>
    <xf numFmtId="0" fontId="0" fillId="14" borderId="0" xfId="0" applyFill="1" applyAlignment="1">
      <alignment horizontal="left" vertical="top"/>
    </xf>
    <xf numFmtId="0" fontId="9" fillId="14" borderId="0" xfId="5" applyFont="1" applyFill="1"/>
    <xf numFmtId="3" fontId="9" fillId="14" borderId="0" xfId="5" applyNumberFormat="1" applyFont="1" applyFill="1"/>
    <xf numFmtId="0" fontId="4" fillId="14" borderId="88" xfId="5" applyFont="1" applyFill="1" applyBorder="1" applyAlignment="1">
      <alignment horizontal="center" wrapText="1"/>
    </xf>
    <xf numFmtId="0" fontId="4" fillId="14" borderId="88" xfId="5" applyFont="1" applyFill="1" applyBorder="1" applyAlignment="1">
      <alignment horizontal="center" vertical="center"/>
    </xf>
    <xf numFmtId="0" fontId="11" fillId="14" borderId="89" xfId="0" applyFont="1" applyFill="1" applyBorder="1" applyAlignment="1">
      <alignment horizontal="center" vertical="center" wrapText="1" readingOrder="1"/>
    </xf>
    <xf numFmtId="1" fontId="12" fillId="14" borderId="90" xfId="5" applyNumberFormat="1" applyFont="1" applyFill="1" applyBorder="1"/>
    <xf numFmtId="3" fontId="13" fillId="14" borderId="91" xfId="0" applyNumberFormat="1" applyFont="1" applyFill="1" applyBorder="1" applyAlignment="1">
      <alignment horizontal="right" vertical="center" wrapText="1"/>
    </xf>
    <xf numFmtId="3" fontId="13" fillId="14" borderId="92" xfId="0" applyNumberFormat="1" applyFont="1" applyFill="1" applyBorder="1" applyAlignment="1">
      <alignment horizontal="right" vertical="center" wrapText="1"/>
    </xf>
    <xf numFmtId="165" fontId="13" fillId="14" borderId="84" xfId="0" applyNumberFormat="1" applyFont="1" applyFill="1" applyBorder="1" applyAlignment="1">
      <alignment horizontal="right" vertical="center" wrapText="1"/>
    </xf>
    <xf numFmtId="4" fontId="13" fillId="14" borderId="93" xfId="0" applyNumberFormat="1" applyFont="1" applyFill="1" applyBorder="1" applyAlignment="1">
      <alignment horizontal="right" vertical="center" wrapText="1"/>
    </xf>
    <xf numFmtId="0" fontId="11" fillId="14" borderId="94" xfId="0" applyFont="1" applyFill="1" applyBorder="1" applyAlignment="1">
      <alignment horizontal="center" wrapText="1" readingOrder="1"/>
    </xf>
    <xf numFmtId="2" fontId="11" fillId="14" borderId="94" xfId="0" applyNumberFormat="1" applyFont="1" applyFill="1" applyBorder="1" applyAlignment="1">
      <alignment horizontal="center" wrapText="1" readingOrder="1"/>
    </xf>
    <xf numFmtId="166" fontId="11" fillId="14" borderId="94" xfId="0" applyNumberFormat="1" applyFont="1" applyFill="1" applyBorder="1" applyAlignment="1">
      <alignment horizontal="center" wrapText="1" readingOrder="1"/>
    </xf>
    <xf numFmtId="2" fontId="11" fillId="14" borderId="94" xfId="0" applyNumberFormat="1" applyFont="1" applyFill="1" applyBorder="1"/>
    <xf numFmtId="1" fontId="12" fillId="14" borderId="95" xfId="5" applyNumberFormat="1" applyFont="1" applyFill="1" applyBorder="1"/>
    <xf numFmtId="4" fontId="13" fillId="14" borderId="96" xfId="0" applyNumberFormat="1" applyFont="1" applyFill="1" applyBorder="1" applyAlignment="1">
      <alignment horizontal="right" vertical="center" wrapText="1"/>
    </xf>
    <xf numFmtId="3" fontId="13" fillId="14" borderId="84" xfId="0" applyNumberFormat="1" applyFont="1" applyFill="1" applyBorder="1" applyAlignment="1">
      <alignment horizontal="right" vertical="center" wrapText="1"/>
    </xf>
    <xf numFmtId="4" fontId="13" fillId="14" borderId="97" xfId="0" applyNumberFormat="1" applyFont="1" applyFill="1" applyBorder="1" applyAlignment="1">
      <alignment horizontal="right" vertical="center" wrapText="1"/>
    </xf>
    <xf numFmtId="1" fontId="12" fillId="14" borderId="98" xfId="5" applyNumberFormat="1" applyFont="1" applyFill="1" applyBorder="1"/>
    <xf numFmtId="4" fontId="13" fillId="14" borderId="99" xfId="0" applyNumberFormat="1" applyFont="1" applyFill="1" applyBorder="1" applyAlignment="1">
      <alignment horizontal="right" vertical="center" wrapText="1"/>
    </xf>
    <xf numFmtId="3" fontId="13" fillId="14" borderId="100" xfId="0" applyNumberFormat="1" applyFont="1" applyFill="1" applyBorder="1" applyAlignment="1">
      <alignment horizontal="right" vertical="center" wrapText="1"/>
    </xf>
    <xf numFmtId="165" fontId="13" fillId="14" borderId="100" xfId="0" applyNumberFormat="1" applyFont="1" applyFill="1" applyBorder="1" applyAlignment="1">
      <alignment horizontal="right" vertical="center" wrapText="1"/>
    </xf>
    <xf numFmtId="4" fontId="13" fillId="14" borderId="101" xfId="0" applyNumberFormat="1" applyFont="1" applyFill="1" applyBorder="1" applyAlignment="1">
      <alignment horizontal="right" vertical="center" wrapText="1"/>
    </xf>
    <xf numFmtId="0" fontId="0" fillId="14" borderId="0" xfId="0" applyFill="1"/>
    <xf numFmtId="0" fontId="8" fillId="14" borderId="0" xfId="0" applyFont="1" applyFill="1" applyAlignment="1">
      <alignment horizontal="right"/>
    </xf>
    <xf numFmtId="3" fontId="8" fillId="14" borderId="0" xfId="0" applyNumberFormat="1" applyFont="1" applyFill="1" applyAlignment="1">
      <alignment horizontal="right" vertical="center" wrapText="1"/>
    </xf>
    <xf numFmtId="0" fontId="9" fillId="14" borderId="0" xfId="5" applyFont="1" applyFill="1" applyAlignment="1">
      <alignment horizontal="right"/>
    </xf>
    <xf numFmtId="42" fontId="9" fillId="14" borderId="0" xfId="4" applyFont="1" applyFill="1" applyBorder="1"/>
    <xf numFmtId="4" fontId="8" fillId="14" borderId="0" xfId="0" applyNumberFormat="1" applyFont="1" applyFill="1" applyAlignment="1">
      <alignment horizontal="right" vertical="center" wrapText="1"/>
    </xf>
    <xf numFmtId="0" fontId="15" fillId="12" borderId="0" xfId="0" applyFont="1" applyFill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15" fillId="12" borderId="0" xfId="0" applyFont="1" applyFill="1" applyAlignment="1">
      <alignment horizontal="left" vertical="top" wrapText="1" indent="3"/>
    </xf>
    <xf numFmtId="0" fontId="22" fillId="0" borderId="0" xfId="0" applyFont="1" applyAlignment="1">
      <alignment horizontal="left" vertical="top"/>
    </xf>
    <xf numFmtId="1" fontId="16" fillId="6" borderId="44" xfId="0" applyNumberFormat="1" applyFont="1" applyFill="1" applyBorder="1" applyAlignment="1">
      <alignment horizontal="center" vertical="top" shrinkToFit="1"/>
    </xf>
    <xf numFmtId="164" fontId="25" fillId="0" borderId="47" xfId="0" applyNumberFormat="1" applyFont="1" applyBorder="1" applyAlignment="1">
      <alignment horizontal="right" wrapText="1"/>
    </xf>
    <xf numFmtId="164" fontId="25" fillId="0" borderId="52" xfId="0" applyNumberFormat="1" applyFont="1" applyBorder="1" applyAlignment="1">
      <alignment horizontal="right" wrapText="1"/>
    </xf>
    <xf numFmtId="0" fontId="25" fillId="6" borderId="45" xfId="0" applyFont="1" applyFill="1" applyBorder="1" applyAlignment="1">
      <alignment horizontal="center" vertical="top" wrapText="1"/>
    </xf>
    <xf numFmtId="0" fontId="23" fillId="12" borderId="0" xfId="0" applyFont="1" applyFill="1" applyAlignment="1">
      <alignment horizontal="center" vertical="top" wrapText="1"/>
    </xf>
    <xf numFmtId="0" fontId="26" fillId="15" borderId="54" xfId="0" applyFont="1" applyFill="1" applyBorder="1" applyAlignment="1">
      <alignment horizontal="left" vertical="top" wrapText="1"/>
    </xf>
    <xf numFmtId="1" fontId="26" fillId="15" borderId="54" xfId="0" applyNumberFormat="1" applyFont="1" applyFill="1" applyBorder="1" applyAlignment="1">
      <alignment horizontal="center" vertical="top" shrinkToFit="1"/>
    </xf>
    <xf numFmtId="164" fontId="26" fillId="15" borderId="47" xfId="0" applyNumberFormat="1" applyFont="1" applyFill="1" applyBorder="1" applyAlignment="1">
      <alignment horizontal="right" wrapText="1"/>
    </xf>
    <xf numFmtId="0" fontId="25" fillId="15" borderId="48" xfId="0" applyFont="1" applyFill="1" applyBorder="1" applyAlignment="1">
      <alignment horizontal="center" vertical="top" wrapText="1"/>
    </xf>
    <xf numFmtId="1" fontId="24" fillId="8" borderId="46" xfId="0" applyNumberFormat="1" applyFont="1" applyFill="1" applyBorder="1" applyAlignment="1">
      <alignment horizontal="center" vertical="top" shrinkToFit="1"/>
    </xf>
    <xf numFmtId="0" fontId="19" fillId="5" borderId="47" xfId="0" applyFont="1" applyFill="1" applyBorder="1" applyAlignment="1">
      <alignment horizontal="left" vertical="top" wrapText="1"/>
    </xf>
    <xf numFmtId="1" fontId="16" fillId="6" borderId="47" xfId="0" applyNumberFormat="1" applyFont="1" applyFill="1" applyBorder="1" applyAlignment="1">
      <alignment horizontal="center" vertical="top" shrinkToFit="1"/>
    </xf>
    <xf numFmtId="0" fontId="25" fillId="6" borderId="48" xfId="0" applyFont="1" applyFill="1" applyBorder="1" applyAlignment="1">
      <alignment horizontal="center" vertical="top" wrapText="1"/>
    </xf>
    <xf numFmtId="0" fontId="27" fillId="12" borderId="54" xfId="0" applyFont="1" applyFill="1" applyBorder="1" applyAlignment="1">
      <alignment horizontal="left" vertical="top" wrapText="1"/>
    </xf>
    <xf numFmtId="0" fontId="28" fillId="12" borderId="62" xfId="0" applyFont="1" applyFill="1" applyBorder="1" applyAlignment="1">
      <alignment vertical="top" wrapText="1"/>
    </xf>
    <xf numFmtId="0" fontId="28" fillId="12" borderId="61" xfId="0" applyFont="1" applyFill="1" applyBorder="1" applyAlignment="1">
      <alignment vertical="top" wrapText="1"/>
    </xf>
    <xf numFmtId="1" fontId="28" fillId="12" borderId="47" xfId="0" applyNumberFormat="1" applyFont="1" applyFill="1" applyBorder="1" applyAlignment="1">
      <alignment horizontal="center" vertical="top" shrinkToFit="1"/>
    </xf>
    <xf numFmtId="164" fontId="28" fillId="12" borderId="47" xfId="0" applyNumberFormat="1" applyFont="1" applyFill="1" applyBorder="1" applyAlignment="1">
      <alignment horizontal="right" wrapText="1"/>
    </xf>
    <xf numFmtId="164" fontId="25" fillId="12" borderId="47" xfId="0" applyNumberFormat="1" applyFont="1" applyFill="1" applyBorder="1" applyAlignment="1">
      <alignment horizontal="right" wrapText="1"/>
    </xf>
    <xf numFmtId="0" fontId="25" fillId="16" borderId="48" xfId="0" applyFont="1" applyFill="1" applyBorder="1" applyAlignment="1">
      <alignment horizontal="center" vertical="top" wrapText="1"/>
    </xf>
    <xf numFmtId="1" fontId="16" fillId="10" borderId="47" xfId="0" applyNumberFormat="1" applyFont="1" applyFill="1" applyBorder="1" applyAlignment="1">
      <alignment horizontal="center" vertical="top" shrinkToFit="1"/>
    </xf>
    <xf numFmtId="164" fontId="25" fillId="0" borderId="47" xfId="0" applyNumberFormat="1" applyFont="1" applyBorder="1" applyAlignment="1">
      <alignment horizontal="right" vertical="center" wrapText="1"/>
    </xf>
    <xf numFmtId="1" fontId="24" fillId="15" borderId="53" xfId="0" applyNumberFormat="1" applyFont="1" applyFill="1" applyBorder="1" applyAlignment="1">
      <alignment horizontal="center" vertical="top" shrinkToFit="1"/>
    </xf>
    <xf numFmtId="164" fontId="16" fillId="0" borderId="47" xfId="0" applyNumberFormat="1" applyFont="1" applyBorder="1" applyAlignment="1">
      <alignment horizontal="left" vertical="center" wrapText="1"/>
    </xf>
    <xf numFmtId="164" fontId="16" fillId="0" borderId="47" xfId="0" applyNumberFormat="1" applyFont="1" applyBorder="1" applyAlignment="1">
      <alignment horizontal="left" wrapText="1"/>
    </xf>
    <xf numFmtId="1" fontId="16" fillId="6" borderId="47" xfId="0" applyNumberFormat="1" applyFont="1" applyFill="1" applyBorder="1" applyAlignment="1">
      <alignment horizontal="center" vertical="center" shrinkToFit="1"/>
    </xf>
    <xf numFmtId="0" fontId="16" fillId="2" borderId="47" xfId="0" applyFont="1" applyFill="1" applyBorder="1" applyAlignment="1">
      <alignment horizontal="left" vertical="center" wrapText="1"/>
    </xf>
    <xf numFmtId="1" fontId="24" fillId="8" borderId="49" xfId="0" applyNumberFormat="1" applyFont="1" applyFill="1" applyBorder="1" applyAlignment="1">
      <alignment horizontal="center" vertical="top" shrinkToFit="1"/>
    </xf>
    <xf numFmtId="1" fontId="16" fillId="6" borderId="50" xfId="0" applyNumberFormat="1" applyFont="1" applyFill="1" applyBorder="1" applyAlignment="1">
      <alignment horizontal="center" vertical="center" shrinkToFit="1"/>
    </xf>
    <xf numFmtId="164" fontId="25" fillId="0" borderId="50" xfId="0" applyNumberFormat="1" applyFont="1" applyBorder="1" applyAlignment="1">
      <alignment horizontal="right" wrapText="1"/>
    </xf>
    <xf numFmtId="164" fontId="25" fillId="0" borderId="50" xfId="0" applyNumberFormat="1" applyFont="1" applyBorder="1" applyAlignment="1">
      <alignment horizontal="right" vertical="center" wrapText="1"/>
    </xf>
    <xf numFmtId="0" fontId="25" fillId="6" borderId="5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164" fontId="16" fillId="0" borderId="0" xfId="0" applyNumberFormat="1" applyFont="1" applyAlignment="1">
      <alignment horizontal="left" vertical="top"/>
    </xf>
    <xf numFmtId="164" fontId="16" fillId="0" borderId="0" xfId="0" applyNumberFormat="1" applyFont="1" applyAlignment="1">
      <alignment horizontal="right" vertical="top"/>
    </xf>
    <xf numFmtId="1" fontId="24" fillId="8" borderId="43" xfId="0" applyNumberFormat="1" applyFont="1" applyFill="1" applyBorder="1" applyAlignment="1">
      <alignment horizontal="center" vertical="top" shrinkToFit="1"/>
    </xf>
    <xf numFmtId="0" fontId="16" fillId="5" borderId="44" xfId="0" applyFont="1" applyFill="1" applyBorder="1" applyAlignment="1">
      <alignment horizontal="left" vertical="top" wrapText="1"/>
    </xf>
    <xf numFmtId="164" fontId="16" fillId="0" borderId="44" xfId="0" applyNumberFormat="1" applyFont="1" applyBorder="1" applyAlignment="1">
      <alignment horizontal="right" wrapText="1"/>
    </xf>
    <xf numFmtId="0" fontId="26" fillId="6" borderId="45" xfId="0" applyFont="1" applyFill="1" applyBorder="1" applyAlignment="1">
      <alignment horizontal="center" vertical="top" wrapText="1"/>
    </xf>
    <xf numFmtId="164" fontId="16" fillId="0" borderId="47" xfId="0" applyNumberFormat="1" applyFont="1" applyBorder="1" applyAlignment="1">
      <alignment horizontal="right" wrapText="1"/>
    </xf>
    <xf numFmtId="0" fontId="26" fillId="6" borderId="48" xfId="0" applyFont="1" applyFill="1" applyBorder="1" applyAlignment="1">
      <alignment horizontal="center" vertical="top" wrapText="1"/>
    </xf>
    <xf numFmtId="164" fontId="33" fillId="0" borderId="47" xfId="0" applyNumberFormat="1" applyFont="1" applyBorder="1" applyAlignment="1">
      <alignment horizontal="right" wrapText="1"/>
    </xf>
    <xf numFmtId="0" fontId="19" fillId="6" borderId="48" xfId="0" applyFont="1" applyFill="1" applyBorder="1" applyAlignment="1">
      <alignment horizontal="center" vertical="top" wrapText="1"/>
    </xf>
    <xf numFmtId="164" fontId="34" fillId="0" borderId="47" xfId="0" applyNumberFormat="1" applyFont="1" applyBorder="1" applyAlignment="1">
      <alignment horizontal="right" vertical="center" wrapText="1"/>
    </xf>
    <xf numFmtId="1" fontId="16" fillId="6" borderId="50" xfId="0" applyNumberFormat="1" applyFont="1" applyFill="1" applyBorder="1" applyAlignment="1">
      <alignment horizontal="center" vertical="top" shrinkToFit="1"/>
    </xf>
    <xf numFmtId="164" fontId="16" fillId="0" borderId="50" xfId="0" applyNumberFormat="1" applyFont="1" applyBorder="1" applyAlignment="1">
      <alignment horizontal="right" wrapText="1"/>
    </xf>
    <xf numFmtId="0" fontId="26" fillId="6" borderId="51" xfId="0" applyFont="1" applyFill="1" applyBorder="1" applyAlignment="1">
      <alignment horizontal="center" vertical="top" wrapText="1"/>
    </xf>
    <xf numFmtId="1" fontId="24" fillId="8" borderId="42" xfId="0" applyNumberFormat="1" applyFont="1" applyFill="1" applyBorder="1" applyAlignment="1">
      <alignment horizontal="center" vertical="top" shrinkToFit="1"/>
    </xf>
    <xf numFmtId="1" fontId="16" fillId="6" borderId="42" xfId="0" applyNumberFormat="1" applyFont="1" applyFill="1" applyBorder="1" applyAlignment="1">
      <alignment horizontal="center" vertical="top" shrinkToFit="1"/>
    </xf>
    <xf numFmtId="164" fontId="33" fillId="0" borderId="42" xfId="0" applyNumberFormat="1" applyFont="1" applyBorder="1" applyAlignment="1">
      <alignment horizontal="right" wrapText="1"/>
    </xf>
    <xf numFmtId="0" fontId="19" fillId="6" borderId="42" xfId="0" applyFont="1" applyFill="1" applyBorder="1" applyAlignment="1">
      <alignment horizontal="center" vertical="top" wrapText="1"/>
    </xf>
    <xf numFmtId="0" fontId="25" fillId="6" borderId="42" xfId="0" applyFont="1" applyFill="1" applyBorder="1" applyAlignment="1">
      <alignment horizontal="center" vertical="top" wrapText="1"/>
    </xf>
    <xf numFmtId="1" fontId="24" fillId="8" borderId="53" xfId="0" applyNumberFormat="1" applyFont="1" applyFill="1" applyBorder="1" applyAlignment="1">
      <alignment horizontal="center" vertical="top" shrinkToFit="1"/>
    </xf>
    <xf numFmtId="1" fontId="16" fillId="6" borderId="54" xfId="0" applyNumberFormat="1" applyFont="1" applyFill="1" applyBorder="1" applyAlignment="1">
      <alignment horizontal="center" vertical="top" shrinkToFit="1"/>
    </xf>
    <xf numFmtId="164" fontId="25" fillId="0" borderId="54" xfId="0" applyNumberFormat="1" applyFont="1" applyBorder="1" applyAlignment="1">
      <alignment horizontal="right" wrapText="1"/>
    </xf>
    <xf numFmtId="0" fontId="25" fillId="6" borderId="55" xfId="0" applyFont="1" applyFill="1" applyBorder="1" applyAlignment="1">
      <alignment horizontal="center" vertical="top" wrapText="1"/>
    </xf>
    <xf numFmtId="164" fontId="33" fillId="0" borderId="50" xfId="0" applyNumberFormat="1" applyFont="1" applyBorder="1" applyAlignment="1">
      <alignment horizontal="right" vertical="center" wrapText="1"/>
    </xf>
    <xf numFmtId="0" fontId="19" fillId="6" borderId="51" xfId="0" applyFont="1" applyFill="1" applyBorder="1" applyAlignment="1">
      <alignment horizontal="center" vertical="top" wrapText="1"/>
    </xf>
    <xf numFmtId="1" fontId="16" fillId="8" borderId="26" xfId="0" applyNumberFormat="1" applyFont="1" applyFill="1" applyBorder="1" applyAlignment="1">
      <alignment horizontal="center" vertical="top" shrinkToFit="1"/>
    </xf>
    <xf numFmtId="1" fontId="16" fillId="6" borderId="26" xfId="0" applyNumberFormat="1" applyFont="1" applyFill="1" applyBorder="1" applyAlignment="1">
      <alignment horizontal="center" vertical="top" shrinkToFit="1"/>
    </xf>
    <xf numFmtId="164" fontId="25" fillId="0" borderId="17" xfId="0" applyNumberFormat="1" applyFont="1" applyBorder="1" applyAlignment="1">
      <alignment horizontal="right" wrapText="1"/>
    </xf>
    <xf numFmtId="0" fontId="25" fillId="6" borderId="17" xfId="0" applyFont="1" applyFill="1" applyBorder="1" applyAlignment="1">
      <alignment horizontal="center" vertical="top" wrapText="1"/>
    </xf>
    <xf numFmtId="164" fontId="25" fillId="0" borderId="44" xfId="0" applyNumberFormat="1" applyFont="1" applyBorder="1" applyAlignment="1">
      <alignment horizontal="right" wrapText="1"/>
    </xf>
    <xf numFmtId="1" fontId="19" fillId="6" borderId="47" xfId="0" applyNumberFormat="1" applyFont="1" applyFill="1" applyBorder="1" applyAlignment="1">
      <alignment horizontal="center" vertical="top" shrinkToFit="1"/>
    </xf>
    <xf numFmtId="164" fontId="19" fillId="0" borderId="47" xfId="0" applyNumberFormat="1" applyFont="1" applyBorder="1" applyAlignment="1">
      <alignment horizontal="right" wrapText="1"/>
    </xf>
    <xf numFmtId="164" fontId="19" fillId="0" borderId="47" xfId="0" applyNumberFormat="1" applyFont="1" applyBorder="1" applyAlignment="1">
      <alignment horizontal="left" wrapText="1"/>
    </xf>
    <xf numFmtId="1" fontId="16" fillId="10" borderId="44" xfId="0" applyNumberFormat="1" applyFont="1" applyFill="1" applyBorder="1" applyAlignment="1">
      <alignment horizontal="center" vertical="top" shrinkToFit="1"/>
    </xf>
    <xf numFmtId="164" fontId="16" fillId="0" borderId="44" xfId="0" applyNumberFormat="1" applyFont="1" applyBorder="1" applyAlignment="1">
      <alignment horizontal="left" vertical="center" wrapText="1"/>
    </xf>
    <xf numFmtId="1" fontId="16" fillId="10" borderId="47" xfId="0" applyNumberFormat="1" applyFont="1" applyFill="1" applyBorder="1" applyAlignment="1">
      <alignment horizontal="center" vertical="center" shrinkToFit="1"/>
    </xf>
    <xf numFmtId="164" fontId="16" fillId="0" borderId="50" xfId="0" applyNumberFormat="1" applyFont="1" applyBorder="1" applyAlignment="1">
      <alignment horizontal="left" wrapText="1"/>
    </xf>
    <xf numFmtId="1" fontId="24" fillId="8" borderId="2" xfId="0" applyNumberFormat="1" applyFont="1" applyFill="1" applyBorder="1" applyAlignment="1">
      <alignment horizontal="center" vertical="top" shrinkToFit="1"/>
    </xf>
    <xf numFmtId="1" fontId="16" fillId="6" borderId="6" xfId="0" applyNumberFormat="1" applyFont="1" applyFill="1" applyBorder="1" applyAlignment="1">
      <alignment horizontal="center" vertical="top" shrinkToFit="1"/>
    </xf>
    <xf numFmtId="164" fontId="25" fillId="0" borderId="10" xfId="0" applyNumberFormat="1" applyFont="1" applyBorder="1" applyAlignment="1">
      <alignment horizontal="right" wrapText="1"/>
    </xf>
    <xf numFmtId="0" fontId="25" fillId="6" borderId="10" xfId="0" applyFont="1" applyFill="1" applyBorder="1" applyAlignment="1">
      <alignment horizontal="center" vertical="top" wrapText="1"/>
    </xf>
    <xf numFmtId="1" fontId="16" fillId="6" borderId="10" xfId="0" applyNumberFormat="1" applyFont="1" applyFill="1" applyBorder="1" applyAlignment="1">
      <alignment horizontal="center" vertical="top" shrinkToFit="1"/>
    </xf>
    <xf numFmtId="1" fontId="16" fillId="6" borderId="14" xfId="0" applyNumberFormat="1" applyFont="1" applyFill="1" applyBorder="1" applyAlignment="1">
      <alignment horizontal="center" vertical="top" shrinkToFit="1"/>
    </xf>
    <xf numFmtId="164" fontId="35" fillId="0" borderId="14" xfId="0" applyNumberFormat="1" applyFont="1" applyBorder="1" applyAlignment="1">
      <alignment horizontal="left" wrapText="1"/>
    </xf>
    <xf numFmtId="0" fontId="19" fillId="10" borderId="14" xfId="0" applyFont="1" applyFill="1" applyBorder="1" applyAlignment="1">
      <alignment horizontal="center" vertical="top" wrapText="1"/>
    </xf>
    <xf numFmtId="1" fontId="24" fillId="8" borderId="6" xfId="0" applyNumberFormat="1" applyFont="1" applyFill="1" applyBorder="1" applyAlignment="1">
      <alignment horizontal="center" vertical="top" shrinkToFit="1"/>
    </xf>
    <xf numFmtId="1" fontId="24" fillId="8" borderId="14" xfId="0" applyNumberFormat="1" applyFont="1" applyFill="1" applyBorder="1" applyAlignment="1">
      <alignment horizontal="center" vertical="top" shrinkToFit="1"/>
    </xf>
    <xf numFmtId="164" fontId="16" fillId="0" borderId="14" xfId="0" applyNumberFormat="1" applyFont="1" applyBorder="1" applyAlignment="1">
      <alignment horizontal="left" wrapText="1"/>
    </xf>
    <xf numFmtId="0" fontId="26" fillId="6" borderId="6" xfId="0" applyFont="1" applyFill="1" applyBorder="1" applyAlignment="1">
      <alignment horizontal="center" vertical="top" wrapText="1"/>
    </xf>
    <xf numFmtId="1" fontId="16" fillId="6" borderId="2" xfId="0" applyNumberFormat="1" applyFont="1" applyFill="1" applyBorder="1" applyAlignment="1">
      <alignment horizontal="center" vertical="top" shrinkToFit="1"/>
    </xf>
    <xf numFmtId="0" fontId="15" fillId="10" borderId="2" xfId="0" applyFont="1" applyFill="1" applyBorder="1" applyAlignment="1">
      <alignment horizontal="center" vertical="top" wrapText="1"/>
    </xf>
    <xf numFmtId="164" fontId="16" fillId="0" borderId="6" xfId="0" applyNumberFormat="1" applyFont="1" applyBorder="1" applyAlignment="1">
      <alignment horizontal="left" wrapText="1"/>
    </xf>
    <xf numFmtId="164" fontId="16" fillId="0" borderId="10" xfId="0" applyNumberFormat="1" applyFont="1" applyBorder="1" applyAlignment="1">
      <alignment horizontal="left" wrapText="1"/>
    </xf>
    <xf numFmtId="0" fontId="15" fillId="10" borderId="14" xfId="0" applyFont="1" applyFill="1" applyBorder="1" applyAlignment="1">
      <alignment horizontal="center" vertical="top" wrapText="1"/>
    </xf>
    <xf numFmtId="0" fontId="15" fillId="12" borderId="0" xfId="0" applyFont="1" applyFill="1" applyAlignment="1">
      <alignment vertical="top"/>
    </xf>
    <xf numFmtId="0" fontId="16" fillId="12" borderId="0" xfId="0" applyFont="1" applyFill="1" applyAlignment="1">
      <alignment horizontal="left" vertical="top"/>
    </xf>
    <xf numFmtId="0" fontId="15" fillId="12" borderId="0" xfId="0" applyFont="1" applyFill="1" applyAlignment="1">
      <alignment vertical="top" wrapText="1"/>
    </xf>
    <xf numFmtId="0" fontId="25" fillId="12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 vertical="top"/>
    </xf>
    <xf numFmtId="1" fontId="29" fillId="8" borderId="46" xfId="0" applyNumberFormat="1" applyFont="1" applyFill="1" applyBorder="1" applyAlignment="1">
      <alignment horizontal="center" vertical="top" shrinkToFit="1"/>
    </xf>
    <xf numFmtId="0" fontId="29" fillId="5" borderId="47" xfId="0" applyFont="1" applyFill="1" applyBorder="1" applyAlignment="1">
      <alignment vertical="top" wrapText="1"/>
    </xf>
    <xf numFmtId="1" fontId="29" fillId="6" borderId="47" xfId="0" applyNumberFormat="1" applyFont="1" applyFill="1" applyBorder="1" applyAlignment="1">
      <alignment horizontal="center" vertical="top" shrinkToFit="1"/>
    </xf>
    <xf numFmtId="164" fontId="29" fillId="0" borderId="47" xfId="0" applyNumberFormat="1" applyFont="1" applyBorder="1" applyAlignment="1">
      <alignment horizontal="left" wrapText="1"/>
    </xf>
    <xf numFmtId="0" fontId="38" fillId="6" borderId="59" xfId="0" applyFont="1" applyFill="1" applyBorder="1" applyAlignment="1">
      <alignment horizontal="center" vertical="top" wrapText="1"/>
    </xf>
    <xf numFmtId="1" fontId="16" fillId="6" borderId="52" xfId="0" applyNumberFormat="1" applyFont="1" applyFill="1" applyBorder="1" applyAlignment="1">
      <alignment horizontal="center" vertical="top" shrinkToFit="1"/>
    </xf>
    <xf numFmtId="164" fontId="25" fillId="0" borderId="56" xfId="0" applyNumberFormat="1" applyFont="1" applyBorder="1" applyAlignment="1">
      <alignment horizontal="right" wrapText="1"/>
    </xf>
    <xf numFmtId="0" fontId="25" fillId="15" borderId="116" xfId="0" applyFont="1" applyFill="1" applyBorder="1" applyAlignment="1">
      <alignment horizontal="center" vertical="top" wrapText="1"/>
    </xf>
    <xf numFmtId="0" fontId="26" fillId="15" borderId="117" xfId="0" applyFont="1" applyFill="1" applyBorder="1" applyAlignment="1">
      <alignment horizontal="left" vertical="top" wrapText="1"/>
    </xf>
    <xf numFmtId="0" fontId="26" fillId="15" borderId="118" xfId="0" applyFont="1" applyFill="1" applyBorder="1" applyAlignment="1">
      <alignment horizontal="left" vertical="top" wrapText="1"/>
    </xf>
    <xf numFmtId="1" fontId="26" fillId="15" borderId="118" xfId="0" applyNumberFormat="1" applyFont="1" applyFill="1" applyBorder="1" applyAlignment="1">
      <alignment horizontal="center" vertical="top" shrinkToFit="1"/>
    </xf>
    <xf numFmtId="164" fontId="26" fillId="15" borderId="118" xfId="0" applyNumberFormat="1" applyFont="1" applyFill="1" applyBorder="1" applyAlignment="1">
      <alignment horizontal="right" wrapText="1"/>
    </xf>
    <xf numFmtId="164" fontId="26" fillId="15" borderId="119" xfId="0" applyNumberFormat="1" applyFont="1" applyFill="1" applyBorder="1" applyAlignment="1">
      <alignment horizontal="center" wrapText="1"/>
    </xf>
    <xf numFmtId="0" fontId="26" fillId="15" borderId="120" xfId="0" applyFont="1" applyFill="1" applyBorder="1" applyAlignment="1">
      <alignment horizontal="left" vertical="top" wrapText="1"/>
    </xf>
    <xf numFmtId="0" fontId="26" fillId="15" borderId="121" xfId="0" applyFont="1" applyFill="1" applyBorder="1" applyAlignment="1">
      <alignment horizontal="left" vertical="top" wrapText="1"/>
    </xf>
    <xf numFmtId="1" fontId="26" fillId="15" borderId="121" xfId="0" applyNumberFormat="1" applyFont="1" applyFill="1" applyBorder="1" applyAlignment="1">
      <alignment horizontal="center" vertical="top" shrinkToFit="1"/>
    </xf>
    <xf numFmtId="164" fontId="26" fillId="15" borderId="122" xfId="0" applyNumberFormat="1" applyFont="1" applyFill="1" applyBorder="1" applyAlignment="1">
      <alignment horizontal="right" wrapText="1"/>
    </xf>
    <xf numFmtId="164" fontId="26" fillId="15" borderId="123" xfId="0" applyNumberFormat="1" applyFont="1" applyFill="1" applyBorder="1" applyAlignment="1">
      <alignment horizontal="center" wrapText="1"/>
    </xf>
    <xf numFmtId="0" fontId="3" fillId="0" borderId="0" xfId="2" applyAlignment="1">
      <alignment horizontal="left" vertical="top"/>
    </xf>
    <xf numFmtId="0" fontId="16" fillId="0" borderId="44" xfId="0" applyFont="1" applyBorder="1" applyAlignment="1">
      <alignment horizontal="left" wrapText="1"/>
    </xf>
    <xf numFmtId="0" fontId="16" fillId="0" borderId="47" xfId="0" applyFont="1" applyBorder="1" applyAlignment="1">
      <alignment horizontal="left" wrapText="1"/>
    </xf>
    <xf numFmtId="0" fontId="15" fillId="5" borderId="50" xfId="0" applyFont="1" applyFill="1" applyBorder="1" applyAlignment="1">
      <alignment horizontal="left" vertical="top" wrapText="1"/>
    </xf>
    <xf numFmtId="0" fontId="16" fillId="0" borderId="50" xfId="0" applyFont="1" applyBorder="1" applyAlignment="1">
      <alignment horizontal="left" wrapText="1"/>
    </xf>
    <xf numFmtId="0" fontId="16" fillId="0" borderId="43" xfId="0" applyFont="1" applyBorder="1" applyAlignment="1">
      <alignment horizontal="left" wrapText="1"/>
    </xf>
    <xf numFmtId="0" fontId="16" fillId="0" borderId="46" xfId="0" applyFont="1" applyBorder="1" applyAlignment="1">
      <alignment horizontal="left" wrapText="1"/>
    </xf>
    <xf numFmtId="0" fontId="16" fillId="0" borderId="49" xfId="0" applyFont="1" applyBorder="1" applyAlignment="1">
      <alignment horizontal="left" wrapText="1"/>
    </xf>
    <xf numFmtId="41" fontId="16" fillId="0" borderId="0" xfId="1" applyFont="1" applyAlignment="1">
      <alignment horizontal="left" vertical="top"/>
    </xf>
    <xf numFmtId="41" fontId="16" fillId="0" borderId="0" xfId="0" applyNumberFormat="1" applyFont="1" applyAlignment="1">
      <alignment horizontal="left" vertical="top"/>
    </xf>
    <xf numFmtId="164" fontId="41" fillId="0" borderId="47" xfId="0" applyNumberFormat="1" applyFont="1" applyBorder="1" applyAlignment="1">
      <alignment horizontal="right" wrapText="1"/>
    </xf>
    <xf numFmtId="0" fontId="25" fillId="6" borderId="44" xfId="0" applyFont="1" applyFill="1" applyBorder="1" applyAlignment="1">
      <alignment horizontal="center" vertical="top" wrapText="1"/>
    </xf>
    <xf numFmtId="164" fontId="41" fillId="0" borderId="44" xfId="0" applyNumberFormat="1" applyFont="1" applyBorder="1" applyAlignment="1">
      <alignment horizontal="right" wrapText="1"/>
    </xf>
    <xf numFmtId="164" fontId="25" fillId="6" borderId="45" xfId="0" applyNumberFormat="1" applyFont="1" applyFill="1" applyBorder="1" applyAlignment="1">
      <alignment horizontal="center" vertical="top" wrapText="1"/>
    </xf>
    <xf numFmtId="0" fontId="19" fillId="5" borderId="46" xfId="0" applyFont="1" applyFill="1" applyBorder="1" applyAlignment="1">
      <alignment horizontal="left" vertical="top" wrapText="1"/>
    </xf>
    <xf numFmtId="0" fontId="25" fillId="6" borderId="47" xfId="0" applyFont="1" applyFill="1" applyBorder="1" applyAlignment="1">
      <alignment horizontal="center" vertical="top" wrapText="1"/>
    </xf>
    <xf numFmtId="0" fontId="19" fillId="6" borderId="47" xfId="0" applyFont="1" applyFill="1" applyBorder="1" applyAlignment="1">
      <alignment horizontal="center" vertical="top" wrapText="1"/>
    </xf>
    <xf numFmtId="0" fontId="16" fillId="5" borderId="46" xfId="0" applyFont="1" applyFill="1" applyBorder="1" applyAlignment="1">
      <alignment horizontal="left" vertical="top" wrapText="1"/>
    </xf>
    <xf numFmtId="0" fontId="26" fillId="6" borderId="47" xfId="0" applyFont="1" applyFill="1" applyBorder="1" applyAlignment="1">
      <alignment horizontal="center" vertical="top" wrapText="1"/>
    </xf>
    <xf numFmtId="0" fontId="15" fillId="6" borderId="47" xfId="0" applyFont="1" applyFill="1" applyBorder="1" applyAlignment="1">
      <alignment horizontal="center" vertical="top" wrapText="1"/>
    </xf>
    <xf numFmtId="164" fontId="25" fillId="6" borderId="48" xfId="0" applyNumberFormat="1" applyFont="1" applyFill="1" applyBorder="1" applyAlignment="1">
      <alignment horizontal="center" vertical="top" wrapText="1"/>
    </xf>
    <xf numFmtId="164" fontId="15" fillId="6" borderId="48" xfId="0" applyNumberFormat="1" applyFont="1" applyFill="1" applyBorder="1" applyAlignment="1">
      <alignment horizontal="center" vertical="top" wrapText="1"/>
    </xf>
    <xf numFmtId="1" fontId="19" fillId="2" borderId="44" xfId="0" applyNumberFormat="1" applyFont="1" applyFill="1" applyBorder="1" applyAlignment="1">
      <alignment horizontal="center" vertical="top" shrinkToFit="1"/>
    </xf>
    <xf numFmtId="1" fontId="19" fillId="6" borderId="44" xfId="0" applyNumberFormat="1" applyFont="1" applyFill="1" applyBorder="1" applyAlignment="1">
      <alignment horizontal="center" vertical="top" shrinkToFit="1"/>
    </xf>
    <xf numFmtId="1" fontId="19" fillId="2" borderId="47" xfId="0" applyNumberFormat="1" applyFont="1" applyFill="1" applyBorder="1" applyAlignment="1">
      <alignment horizontal="center" vertical="top" shrinkToFit="1"/>
    </xf>
    <xf numFmtId="164" fontId="26" fillId="6" borderId="48" xfId="0" applyNumberFormat="1" applyFont="1" applyFill="1" applyBorder="1" applyAlignment="1">
      <alignment horizontal="center" vertical="top" wrapText="1"/>
    </xf>
    <xf numFmtId="164" fontId="33" fillId="0" borderId="47" xfId="0" applyNumberFormat="1" applyFont="1" applyBorder="1" applyAlignment="1">
      <alignment horizontal="right" vertical="center" wrapText="1"/>
    </xf>
    <xf numFmtId="164" fontId="46" fillId="0" borderId="47" xfId="0" applyNumberFormat="1" applyFont="1" applyBorder="1" applyAlignment="1">
      <alignment horizontal="right" vertical="center" wrapText="1"/>
    </xf>
    <xf numFmtId="164" fontId="16" fillId="6" borderId="48" xfId="0" applyNumberFormat="1" applyFont="1" applyFill="1" applyBorder="1" applyAlignment="1">
      <alignment horizontal="left" wrapText="1"/>
    </xf>
    <xf numFmtId="164" fontId="16" fillId="6" borderId="51" xfId="0" applyNumberFormat="1" applyFont="1" applyFill="1" applyBorder="1" applyAlignment="1">
      <alignment horizontal="left" wrapText="1"/>
    </xf>
    <xf numFmtId="1" fontId="16" fillId="2" borderId="47" xfId="0" applyNumberFormat="1" applyFont="1" applyFill="1" applyBorder="1" applyAlignment="1">
      <alignment horizontal="center" vertical="center" shrinkToFit="1"/>
    </xf>
    <xf numFmtId="164" fontId="16" fillId="6" borderId="48" xfId="0" applyNumberFormat="1" applyFont="1" applyFill="1" applyBorder="1" applyAlignment="1">
      <alignment horizontal="left" vertical="center" wrapText="1"/>
    </xf>
    <xf numFmtId="1" fontId="16" fillId="2" borderId="47" xfId="0" applyNumberFormat="1" applyFont="1" applyFill="1" applyBorder="1" applyAlignment="1">
      <alignment horizontal="center" vertical="top" shrinkToFit="1"/>
    </xf>
    <xf numFmtId="1" fontId="16" fillId="2" borderId="56" xfId="0" applyNumberFormat="1" applyFont="1" applyFill="1" applyBorder="1" applyAlignment="1">
      <alignment horizontal="center" vertical="top" shrinkToFit="1"/>
    </xf>
    <xf numFmtId="164" fontId="16" fillId="6" borderId="106" xfId="0" applyNumberFormat="1" applyFont="1" applyFill="1" applyBorder="1" applyAlignment="1">
      <alignment horizontal="left" wrapText="1"/>
    </xf>
    <xf numFmtId="0" fontId="19" fillId="5" borderId="47" xfId="0" applyFont="1" applyFill="1" applyBorder="1" applyAlignment="1">
      <alignment vertical="top" wrapText="1"/>
    </xf>
    <xf numFmtId="1" fontId="19" fillId="2" borderId="47" xfId="0" applyNumberFormat="1" applyFont="1" applyFill="1" applyBorder="1" applyAlignment="1">
      <alignment horizontal="center" vertical="center" shrinkToFit="1"/>
    </xf>
    <xf numFmtId="1" fontId="16" fillId="2" borderId="110" xfId="0" applyNumberFormat="1" applyFont="1" applyFill="1" applyBorder="1" applyAlignment="1">
      <alignment horizontal="center" vertical="top" shrinkToFit="1"/>
    </xf>
    <xf numFmtId="0" fontId="19" fillId="5" borderId="110" xfId="0" applyFont="1" applyFill="1" applyBorder="1" applyAlignment="1">
      <alignment vertical="top" wrapText="1"/>
    </xf>
    <xf numFmtId="1" fontId="19" fillId="2" borderId="50" xfId="0" applyNumberFormat="1" applyFont="1" applyFill="1" applyBorder="1" applyAlignment="1">
      <alignment horizontal="center" vertical="center" shrinkToFit="1"/>
    </xf>
    <xf numFmtId="164" fontId="16" fillId="6" borderId="111" xfId="0" applyNumberFormat="1" applyFont="1" applyFill="1" applyBorder="1" applyAlignment="1">
      <alignment horizontal="left" wrapText="1"/>
    </xf>
    <xf numFmtId="0" fontId="19" fillId="5" borderId="49" xfId="0" applyFont="1" applyFill="1" applyBorder="1" applyAlignment="1">
      <alignment horizontal="left" vertical="top" wrapText="1"/>
    </xf>
    <xf numFmtId="164" fontId="15" fillId="6" borderId="51" xfId="0" applyNumberFormat="1" applyFont="1" applyFill="1" applyBorder="1" applyAlignment="1">
      <alignment horizontal="center" vertical="top" wrapText="1"/>
    </xf>
    <xf numFmtId="0" fontId="19" fillId="5" borderId="43" xfId="0" applyFont="1" applyFill="1" applyBorder="1" applyAlignment="1">
      <alignment vertical="top"/>
    </xf>
    <xf numFmtId="0" fontId="19" fillId="5" borderId="44" xfId="0" applyFont="1" applyFill="1" applyBorder="1" applyAlignment="1">
      <alignment vertical="top"/>
    </xf>
    <xf numFmtId="0" fontId="19" fillId="5" borderId="49" xfId="0" applyFont="1" applyFill="1" applyBorder="1" applyAlignment="1">
      <alignment vertical="top"/>
    </xf>
    <xf numFmtId="0" fontId="19" fillId="5" borderId="50" xfId="0" applyFont="1" applyFill="1" applyBorder="1" applyAlignment="1">
      <alignment vertical="top"/>
    </xf>
    <xf numFmtId="164" fontId="41" fillId="0" borderId="50" xfId="0" applyNumberFormat="1" applyFont="1" applyBorder="1" applyAlignment="1">
      <alignment horizontal="right" wrapText="1"/>
    </xf>
    <xf numFmtId="0" fontId="19" fillId="5" borderId="11" xfId="0" applyFont="1" applyFill="1" applyBorder="1" applyAlignment="1">
      <alignment vertical="top"/>
    </xf>
    <xf numFmtId="0" fontId="19" fillId="5" borderId="46" xfId="0" applyFont="1" applyFill="1" applyBorder="1" applyAlignment="1">
      <alignment vertical="top"/>
    </xf>
    <xf numFmtId="0" fontId="19" fillId="5" borderId="47" xfId="0" applyFont="1" applyFill="1" applyBorder="1" applyAlignment="1">
      <alignment vertical="top"/>
    </xf>
    <xf numFmtId="0" fontId="19" fillId="5" borderId="58" xfId="0" applyFont="1" applyFill="1" applyBorder="1" applyAlignment="1">
      <alignment vertical="top"/>
    </xf>
    <xf numFmtId="0" fontId="19" fillId="5" borderId="57" xfId="0" applyFont="1" applyFill="1" applyBorder="1" applyAlignment="1">
      <alignment vertical="top"/>
    </xf>
    <xf numFmtId="0" fontId="19" fillId="5" borderId="57" xfId="0" applyFont="1" applyFill="1" applyBorder="1" applyAlignment="1">
      <alignment vertical="top" wrapText="1"/>
    </xf>
    <xf numFmtId="0" fontId="19" fillId="5" borderId="60" xfId="0" applyFont="1" applyFill="1" applyBorder="1" applyAlignment="1">
      <alignment vertical="top" wrapText="1"/>
    </xf>
    <xf numFmtId="164" fontId="16" fillId="6" borderId="44" xfId="0" applyNumberFormat="1" applyFont="1" applyFill="1" applyBorder="1" applyAlignment="1">
      <alignment horizontal="right" vertical="top" shrinkToFit="1"/>
    </xf>
    <xf numFmtId="0" fontId="19" fillId="5" borderId="59" xfId="0" applyFont="1" applyFill="1" applyBorder="1" applyAlignment="1">
      <alignment vertical="top"/>
    </xf>
    <xf numFmtId="0" fontId="19" fillId="5" borderId="62" xfId="0" applyFont="1" applyFill="1" applyBorder="1" applyAlignment="1">
      <alignment vertical="top"/>
    </xf>
    <xf numFmtId="0" fontId="19" fillId="5" borderId="62" xfId="0" applyFont="1" applyFill="1" applyBorder="1" applyAlignment="1">
      <alignment vertical="top" wrapText="1"/>
    </xf>
    <xf numFmtId="0" fontId="19" fillId="5" borderId="61" xfId="0" applyFont="1" applyFill="1" applyBorder="1" applyAlignment="1">
      <alignment vertical="top" wrapText="1"/>
    </xf>
    <xf numFmtId="164" fontId="16" fillId="6" borderId="47" xfId="0" applyNumberFormat="1" applyFont="1" applyFill="1" applyBorder="1" applyAlignment="1">
      <alignment horizontal="right" vertical="top" shrinkToFit="1"/>
    </xf>
    <xf numFmtId="0" fontId="19" fillId="5" borderId="63" xfId="0" applyFont="1" applyFill="1" applyBorder="1" applyAlignment="1">
      <alignment vertical="top"/>
    </xf>
    <xf numFmtId="0" fontId="19" fillId="5" borderId="64" xfId="0" applyFont="1" applyFill="1" applyBorder="1" applyAlignment="1">
      <alignment vertical="top"/>
    </xf>
    <xf numFmtId="0" fontId="19" fillId="5" borderId="64" xfId="0" applyFont="1" applyFill="1" applyBorder="1" applyAlignment="1">
      <alignment vertical="top" wrapText="1"/>
    </xf>
    <xf numFmtId="0" fontId="19" fillId="5" borderId="65" xfId="0" applyFont="1" applyFill="1" applyBorder="1" applyAlignment="1">
      <alignment vertical="top" wrapText="1"/>
    </xf>
    <xf numFmtId="164" fontId="16" fillId="6" borderId="50" xfId="0" applyNumberFormat="1" applyFont="1" applyFill="1" applyBorder="1" applyAlignment="1">
      <alignment horizontal="right" vertical="top" shrinkToFit="1"/>
    </xf>
    <xf numFmtId="164" fontId="16" fillId="0" borderId="50" xfId="0" applyNumberFormat="1" applyFont="1" applyBorder="1" applyAlignment="1">
      <alignment horizontal="left" vertical="center" wrapText="1"/>
    </xf>
    <xf numFmtId="0" fontId="16" fillId="5" borderId="36" xfId="0" applyFont="1" applyFill="1" applyBorder="1" applyAlignment="1">
      <alignment vertical="top"/>
    </xf>
    <xf numFmtId="0" fontId="16" fillId="5" borderId="43" xfId="0" applyFont="1" applyFill="1" applyBorder="1" applyAlignment="1">
      <alignment vertical="top"/>
    </xf>
    <xf numFmtId="0" fontId="16" fillId="5" borderId="44" xfId="0" applyFont="1" applyFill="1" applyBorder="1" applyAlignment="1">
      <alignment vertical="top"/>
    </xf>
    <xf numFmtId="1" fontId="16" fillId="6" borderId="44" xfId="0" applyNumberFormat="1" applyFont="1" applyFill="1" applyBorder="1" applyAlignment="1">
      <alignment horizontal="center" vertical="center" shrinkToFit="1"/>
    </xf>
    <xf numFmtId="164" fontId="38" fillId="6" borderId="48" xfId="0" applyNumberFormat="1" applyFont="1" applyFill="1" applyBorder="1" applyAlignment="1">
      <alignment horizontal="center" vertical="top" wrapText="1"/>
    </xf>
    <xf numFmtId="0" fontId="29" fillId="5" borderId="11" xfId="0" applyFont="1" applyFill="1" applyBorder="1" applyAlignment="1">
      <alignment vertical="top"/>
    </xf>
    <xf numFmtId="0" fontId="29" fillId="5" borderId="46" xfId="0" applyFont="1" applyFill="1" applyBorder="1" applyAlignment="1">
      <alignment vertical="top"/>
    </xf>
    <xf numFmtId="0" fontId="29" fillId="5" borderId="47" xfId="0" applyFont="1" applyFill="1" applyBorder="1" applyAlignment="1">
      <alignment vertical="top"/>
    </xf>
    <xf numFmtId="0" fontId="29" fillId="5" borderId="47" xfId="0" applyFont="1" applyFill="1" applyBorder="1" applyAlignment="1">
      <alignment horizontal="left" vertical="top" wrapText="1"/>
    </xf>
    <xf numFmtId="0" fontId="15" fillId="5" borderId="15" xfId="0" applyFont="1" applyFill="1" applyBorder="1" applyAlignment="1">
      <alignment vertical="top"/>
    </xf>
    <xf numFmtId="0" fontId="15" fillId="5" borderId="49" xfId="0" applyFont="1" applyFill="1" applyBorder="1" applyAlignment="1">
      <alignment vertical="top"/>
    </xf>
    <xf numFmtId="0" fontId="15" fillId="5" borderId="50" xfId="0" applyFont="1" applyFill="1" applyBorder="1" applyAlignment="1">
      <alignment vertical="top"/>
    </xf>
    <xf numFmtId="164" fontId="16" fillId="0" borderId="50" xfId="0" applyNumberFormat="1" applyFont="1" applyBorder="1" applyAlignment="1">
      <alignment horizontal="right" vertical="center" wrapText="1"/>
    </xf>
    <xf numFmtId="164" fontId="15" fillId="6" borderId="51" xfId="0" applyNumberFormat="1" applyFont="1" applyFill="1" applyBorder="1" applyAlignment="1">
      <alignment horizontal="center" vertical="center" wrapText="1"/>
    </xf>
    <xf numFmtId="164" fontId="41" fillId="0" borderId="54" xfId="0" applyNumberFormat="1" applyFont="1" applyBorder="1" applyAlignment="1">
      <alignment horizontal="right" wrapText="1"/>
    </xf>
    <xf numFmtId="164" fontId="16" fillId="6" borderId="54" xfId="0" applyNumberFormat="1" applyFont="1" applyFill="1" applyBorder="1" applyAlignment="1">
      <alignment horizontal="right" vertical="top" shrinkToFit="1"/>
    </xf>
    <xf numFmtId="0" fontId="19" fillId="5" borderId="46" xfId="0" applyFont="1" applyFill="1" applyBorder="1" applyAlignment="1">
      <alignment horizontal="left" vertical="top"/>
    </xf>
    <xf numFmtId="0" fontId="19" fillId="5" borderId="47" xfId="0" applyFont="1" applyFill="1" applyBorder="1" applyAlignment="1">
      <alignment horizontal="left" vertical="top"/>
    </xf>
    <xf numFmtId="0" fontId="19" fillId="5" borderId="49" xfId="0" applyFont="1" applyFill="1" applyBorder="1" applyAlignment="1">
      <alignment horizontal="left" vertical="top"/>
    </xf>
    <xf numFmtId="0" fontId="19" fillId="5" borderId="50" xfId="0" applyFont="1" applyFill="1" applyBorder="1" applyAlignment="1">
      <alignment horizontal="left" vertical="top"/>
    </xf>
    <xf numFmtId="0" fontId="19" fillId="5" borderId="50" xfId="0" applyFont="1" applyFill="1" applyBorder="1" applyAlignment="1">
      <alignment vertical="top" wrapText="1"/>
    </xf>
    <xf numFmtId="0" fontId="16" fillId="5" borderId="46" xfId="0" applyFont="1" applyFill="1" applyBorder="1" applyAlignment="1">
      <alignment vertical="top"/>
    </xf>
    <xf numFmtId="0" fontId="16" fillId="5" borderId="47" xfId="0" applyFont="1" applyFill="1" applyBorder="1" applyAlignment="1">
      <alignment vertical="top"/>
    </xf>
    <xf numFmtId="0" fontId="16" fillId="0" borderId="47" xfId="0" applyFont="1" applyBorder="1" applyAlignment="1">
      <alignment horizontal="left" vertical="center" wrapText="1"/>
    </xf>
    <xf numFmtId="0" fontId="16" fillId="5" borderId="47" xfId="0" applyFont="1" applyFill="1" applyBorder="1" applyAlignment="1">
      <alignment wrapText="1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16" fillId="6" borderId="2" xfId="0" applyNumberFormat="1" applyFont="1" applyFill="1" applyBorder="1" applyAlignment="1">
      <alignment horizontal="right" vertical="center" shrinkToFit="1"/>
    </xf>
    <xf numFmtId="1" fontId="28" fillId="6" borderId="47" xfId="0" applyNumberFormat="1" applyFont="1" applyFill="1" applyBorder="1" applyAlignment="1">
      <alignment horizontal="center" vertical="top" shrinkToFit="1"/>
    </xf>
    <xf numFmtId="0" fontId="19" fillId="5" borderId="60" xfId="0" applyFont="1" applyFill="1" applyBorder="1" applyAlignment="1">
      <alignment vertical="top"/>
    </xf>
    <xf numFmtId="0" fontId="19" fillId="5" borderId="61" xfId="0" applyFont="1" applyFill="1" applyBorder="1" applyAlignment="1">
      <alignment vertical="top"/>
    </xf>
    <xf numFmtId="0" fontId="19" fillId="5" borderId="65" xfId="0" applyFont="1" applyFill="1" applyBorder="1" applyAlignment="1">
      <alignment vertical="top"/>
    </xf>
    <xf numFmtId="164" fontId="16" fillId="6" borderId="45" xfId="0" applyNumberFormat="1" applyFont="1" applyFill="1" applyBorder="1" applyAlignment="1">
      <alignment horizontal="left" wrapText="1"/>
    </xf>
    <xf numFmtId="0" fontId="19" fillId="5" borderId="67" xfId="0" applyFont="1" applyFill="1" applyBorder="1" applyAlignment="1">
      <alignment vertical="top"/>
    </xf>
    <xf numFmtId="0" fontId="19" fillId="5" borderId="43" xfId="0" applyFont="1" applyFill="1" applyBorder="1" applyAlignment="1">
      <alignment vertical="top" wrapText="1"/>
    </xf>
    <xf numFmtId="0" fontId="19" fillId="5" borderId="44" xfId="0" applyFont="1" applyFill="1" applyBorder="1" applyAlignment="1">
      <alignment vertical="top" wrapText="1"/>
    </xf>
    <xf numFmtId="0" fontId="19" fillId="5" borderId="66" xfId="0" applyFont="1" applyFill="1" applyBorder="1" applyAlignment="1">
      <alignment vertical="top"/>
    </xf>
    <xf numFmtId="0" fontId="19" fillId="5" borderId="46" xfId="0" applyFont="1" applyFill="1" applyBorder="1" applyAlignment="1">
      <alignment vertical="top" wrapText="1"/>
    </xf>
    <xf numFmtId="0" fontId="19" fillId="5" borderId="68" xfId="0" applyFont="1" applyFill="1" applyBorder="1" applyAlignment="1">
      <alignment vertical="top"/>
    </xf>
    <xf numFmtId="0" fontId="19" fillId="5" borderId="49" xfId="0" applyFont="1" applyFill="1" applyBorder="1" applyAlignment="1">
      <alignment vertical="top" wrapText="1"/>
    </xf>
    <xf numFmtId="0" fontId="27" fillId="15" borderId="43" xfId="0" applyFont="1" applyFill="1" applyBorder="1" applyAlignment="1">
      <alignment vertical="top"/>
    </xf>
    <xf numFmtId="0" fontId="28" fillId="15" borderId="44" xfId="0" applyFont="1" applyFill="1" applyBorder="1" applyAlignment="1">
      <alignment vertical="top"/>
    </xf>
    <xf numFmtId="0" fontId="28" fillId="15" borderId="58" xfId="0" applyFont="1" applyFill="1" applyBorder="1" applyAlignment="1">
      <alignment vertical="top"/>
    </xf>
    <xf numFmtId="0" fontId="28" fillId="15" borderId="57" xfId="0" applyFont="1" applyFill="1" applyBorder="1" applyAlignment="1">
      <alignment vertical="top"/>
    </xf>
    <xf numFmtId="0" fontId="28" fillId="15" borderId="60" xfId="0" applyFont="1" applyFill="1" applyBorder="1" applyAlignment="1">
      <alignment vertical="top"/>
    </xf>
    <xf numFmtId="1" fontId="27" fillId="15" borderId="44" xfId="0" applyNumberFormat="1" applyFont="1" applyFill="1" applyBorder="1" applyAlignment="1">
      <alignment horizontal="center" vertical="top" shrinkToFit="1"/>
    </xf>
    <xf numFmtId="0" fontId="28" fillId="5" borderId="43" xfId="0" applyFont="1" applyFill="1" applyBorder="1" applyAlignment="1">
      <alignment vertical="top"/>
    </xf>
    <xf numFmtId="0" fontId="28" fillId="5" borderId="44" xfId="0" applyFont="1" applyFill="1" applyBorder="1" applyAlignment="1">
      <alignment vertical="top"/>
    </xf>
    <xf numFmtId="0" fontId="28" fillId="5" borderId="58" xfId="0" applyFont="1" applyFill="1" applyBorder="1" applyAlignment="1">
      <alignment vertical="top"/>
    </xf>
    <xf numFmtId="0" fontId="28" fillId="5" borderId="57" xfId="0" applyFont="1" applyFill="1" applyBorder="1" applyAlignment="1">
      <alignment vertical="top"/>
    </xf>
    <xf numFmtId="0" fontId="28" fillId="5" borderId="60" xfId="0" applyFont="1" applyFill="1" applyBorder="1" applyAlignment="1">
      <alignment vertical="top"/>
    </xf>
    <xf numFmtId="1" fontId="28" fillId="6" borderId="44" xfId="0" applyNumberFormat="1" applyFont="1" applyFill="1" applyBorder="1" applyAlignment="1">
      <alignment horizontal="center" vertical="top" shrinkToFit="1"/>
    </xf>
    <xf numFmtId="0" fontId="28" fillId="5" borderId="46" xfId="0" applyFont="1" applyFill="1" applyBorder="1" applyAlignment="1">
      <alignment vertical="top"/>
    </xf>
    <xf numFmtId="0" fontId="28" fillId="5" borderId="47" xfId="0" applyFont="1" applyFill="1" applyBorder="1" applyAlignment="1">
      <alignment vertical="top"/>
    </xf>
    <xf numFmtId="0" fontId="28" fillId="5" borderId="59" xfId="0" applyFont="1" applyFill="1" applyBorder="1" applyAlignment="1">
      <alignment vertical="top"/>
    </xf>
    <xf numFmtId="0" fontId="28" fillId="5" borderId="62" xfId="0" applyFont="1" applyFill="1" applyBorder="1" applyAlignment="1">
      <alignment vertical="top"/>
    </xf>
    <xf numFmtId="0" fontId="28" fillId="5" borderId="61" xfId="0" applyFont="1" applyFill="1" applyBorder="1" applyAlignment="1">
      <alignment vertical="top"/>
    </xf>
    <xf numFmtId="0" fontId="28" fillId="5" borderId="49" xfId="0" applyFont="1" applyFill="1" applyBorder="1" applyAlignment="1">
      <alignment vertical="top"/>
    </xf>
    <xf numFmtId="0" fontId="28" fillId="5" borderId="50" xfId="0" applyFont="1" applyFill="1" applyBorder="1" applyAlignment="1">
      <alignment vertical="top"/>
    </xf>
    <xf numFmtId="0" fontId="28" fillId="5" borderId="63" xfId="0" applyFont="1" applyFill="1" applyBorder="1" applyAlignment="1">
      <alignment vertical="top"/>
    </xf>
    <xf numFmtId="0" fontId="28" fillId="5" borderId="64" xfId="0" applyFont="1" applyFill="1" applyBorder="1" applyAlignment="1">
      <alignment vertical="top"/>
    </xf>
    <xf numFmtId="0" fontId="28" fillId="5" borderId="65" xfId="0" applyFont="1" applyFill="1" applyBorder="1" applyAlignment="1">
      <alignment vertical="top"/>
    </xf>
    <xf numFmtId="1" fontId="28" fillId="6" borderId="50" xfId="0" applyNumberFormat="1" applyFont="1" applyFill="1" applyBorder="1" applyAlignment="1">
      <alignment horizontal="center" vertical="top" shrinkToFit="1"/>
    </xf>
    <xf numFmtId="0" fontId="15" fillId="6" borderId="48" xfId="0" applyFont="1" applyFill="1" applyBorder="1" applyAlignment="1">
      <alignment horizontal="center" vertical="top" wrapText="1"/>
    </xf>
    <xf numFmtId="164" fontId="33" fillId="0" borderId="50" xfId="0" applyNumberFormat="1" applyFont="1" applyBorder="1" applyAlignment="1">
      <alignment horizontal="right" wrapText="1"/>
    </xf>
    <xf numFmtId="0" fontId="46" fillId="6" borderId="48" xfId="0" applyFont="1" applyFill="1" applyBorder="1" applyAlignment="1">
      <alignment horizontal="center" vertical="top" wrapText="1"/>
    </xf>
    <xf numFmtId="0" fontId="46" fillId="6" borderId="51" xfId="0" applyFont="1" applyFill="1" applyBorder="1" applyAlignment="1">
      <alignment horizontal="center" vertical="top" wrapText="1"/>
    </xf>
    <xf numFmtId="0" fontId="12" fillId="2" borderId="43" xfId="0" applyFont="1" applyFill="1" applyBorder="1" applyAlignment="1">
      <alignment horizontal="left" vertical="top" wrapText="1"/>
    </xf>
    <xf numFmtId="1" fontId="53" fillId="6" borderId="44" xfId="0" applyNumberFormat="1" applyFont="1" applyFill="1" applyBorder="1" applyAlignment="1">
      <alignment horizontal="center" vertical="top" shrinkToFit="1"/>
    </xf>
    <xf numFmtId="164" fontId="54" fillId="0" borderId="44" xfId="0" applyNumberFormat="1" applyFont="1" applyBorder="1" applyAlignment="1">
      <alignment horizontal="right" wrapText="1"/>
    </xf>
    <xf numFmtId="164" fontId="37" fillId="6" borderId="45" xfId="0" applyNumberFormat="1" applyFont="1" applyFill="1" applyBorder="1" applyAlignment="1">
      <alignment horizontal="center" vertical="top" wrapText="1"/>
    </xf>
    <xf numFmtId="0" fontId="12" fillId="2" borderId="46" xfId="0" applyFont="1" applyFill="1" applyBorder="1" applyAlignment="1">
      <alignment horizontal="left" vertical="top" wrapText="1"/>
    </xf>
    <xf numFmtId="1" fontId="53" fillId="6" borderId="47" xfId="0" applyNumberFormat="1" applyFont="1" applyFill="1" applyBorder="1" applyAlignment="1">
      <alignment horizontal="center" vertical="top" shrinkToFit="1"/>
    </xf>
    <xf numFmtId="164" fontId="54" fillId="0" borderId="47" xfId="0" applyNumberFormat="1" applyFont="1" applyBorder="1" applyAlignment="1">
      <alignment horizontal="right" wrapText="1"/>
    </xf>
    <xf numFmtId="0" fontId="37" fillId="6" borderId="48" xfId="0" applyFont="1" applyFill="1" applyBorder="1" applyAlignment="1">
      <alignment horizontal="center" vertical="top" wrapText="1"/>
    </xf>
    <xf numFmtId="164" fontId="53" fillId="0" borderId="47" xfId="0" applyNumberFormat="1" applyFont="1" applyBorder="1" applyAlignment="1">
      <alignment horizontal="right" wrapText="1"/>
    </xf>
    <xf numFmtId="0" fontId="55" fillId="6" borderId="48" xfId="0" applyFont="1" applyFill="1" applyBorder="1" applyAlignment="1">
      <alignment horizontal="center" vertical="top" wrapText="1"/>
    </xf>
    <xf numFmtId="0" fontId="12" fillId="2" borderId="49" xfId="0" applyFont="1" applyFill="1" applyBorder="1" applyAlignment="1">
      <alignment horizontal="left" vertical="top" wrapText="1"/>
    </xf>
    <xf numFmtId="1" fontId="53" fillId="6" borderId="50" xfId="0" applyNumberFormat="1" applyFont="1" applyFill="1" applyBorder="1" applyAlignment="1">
      <alignment horizontal="center" vertical="top" shrinkToFit="1"/>
    </xf>
    <xf numFmtId="0" fontId="11" fillId="6" borderId="51" xfId="0" applyFont="1" applyFill="1" applyBorder="1" applyAlignment="1">
      <alignment horizontal="center" vertical="top" wrapText="1"/>
    </xf>
    <xf numFmtId="0" fontId="12" fillId="5" borderId="43" xfId="0" applyFont="1" applyFill="1" applyBorder="1" applyAlignment="1">
      <alignment horizontal="left" vertical="top" wrapText="1"/>
    </xf>
    <xf numFmtId="164" fontId="53" fillId="0" borderId="44" xfId="0" applyNumberFormat="1" applyFont="1" applyBorder="1" applyAlignment="1">
      <alignment horizontal="right" wrapText="1"/>
    </xf>
    <xf numFmtId="0" fontId="12" fillId="5" borderId="46" xfId="0" applyFont="1" applyFill="1" applyBorder="1" applyAlignment="1">
      <alignment horizontal="left" vertical="top" wrapText="1"/>
    </xf>
    <xf numFmtId="0" fontId="57" fillId="5" borderId="46" xfId="0" applyFont="1" applyFill="1" applyBorder="1" applyAlignment="1">
      <alignment horizontal="left" vertical="top" wrapText="1"/>
    </xf>
    <xf numFmtId="1" fontId="57" fillId="6" borderId="47" xfId="0" applyNumberFormat="1" applyFont="1" applyFill="1" applyBorder="1" applyAlignment="1">
      <alignment horizontal="center" vertical="top" shrinkToFit="1"/>
    </xf>
    <xf numFmtId="164" fontId="57" fillId="0" borderId="47" xfId="0" applyNumberFormat="1" applyFont="1" applyBorder="1" applyAlignment="1">
      <alignment horizontal="right" wrapText="1"/>
    </xf>
    <xf numFmtId="0" fontId="53" fillId="5" borderId="46" xfId="0" applyFont="1" applyFill="1" applyBorder="1" applyAlignment="1">
      <alignment horizontal="left" vertical="top" wrapText="1"/>
    </xf>
    <xf numFmtId="0" fontId="46" fillId="5" borderId="49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 vertical="top"/>
    </xf>
    <xf numFmtId="164" fontId="53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/>
    </xf>
    <xf numFmtId="0" fontId="46" fillId="5" borderId="46" xfId="0" applyFont="1" applyFill="1" applyBorder="1" applyAlignment="1">
      <alignment horizontal="left" vertical="top" wrapText="1"/>
    </xf>
    <xf numFmtId="0" fontId="12" fillId="6" borderId="48" xfId="0" applyFont="1" applyFill="1" applyBorder="1" applyAlignment="1">
      <alignment horizontal="center" vertical="top" wrapText="1"/>
    </xf>
    <xf numFmtId="0" fontId="12" fillId="5" borderId="49" xfId="0" applyFont="1" applyFill="1" applyBorder="1" applyAlignment="1">
      <alignment horizontal="left" vertical="top" wrapText="1"/>
    </xf>
    <xf numFmtId="0" fontId="46" fillId="12" borderId="0" xfId="0" applyFont="1" applyFill="1" applyAlignment="1">
      <alignment vertical="top"/>
    </xf>
    <xf numFmtId="0" fontId="53" fillId="12" borderId="0" xfId="0" applyFont="1" applyFill="1" applyAlignment="1">
      <alignment horizontal="left" vertical="top"/>
    </xf>
    <xf numFmtId="0" fontId="46" fillId="12" borderId="0" xfId="0" applyFont="1" applyFill="1" applyAlignment="1">
      <alignment vertical="top" wrapText="1"/>
    </xf>
    <xf numFmtId="0" fontId="15" fillId="18" borderId="0" xfId="0" applyFont="1" applyFill="1" applyAlignment="1">
      <alignment vertical="top" wrapText="1"/>
    </xf>
    <xf numFmtId="0" fontId="15" fillId="18" borderId="0" xfId="0" applyFont="1" applyFill="1" applyAlignment="1">
      <alignment horizontal="right" vertical="top"/>
    </xf>
    <xf numFmtId="164" fontId="15" fillId="18" borderId="0" xfId="0" applyNumberFormat="1" applyFont="1" applyFill="1" applyAlignment="1">
      <alignment horizontal="right" vertical="top"/>
    </xf>
    <xf numFmtId="0" fontId="15" fillId="18" borderId="0" xfId="0" applyFont="1" applyFill="1" applyAlignment="1">
      <alignment vertical="top"/>
    </xf>
    <xf numFmtId="164" fontId="15" fillId="18" borderId="0" xfId="0" applyNumberFormat="1" applyFont="1" applyFill="1" applyAlignment="1">
      <alignment vertical="top" wrapText="1"/>
    </xf>
    <xf numFmtId="0" fontId="5" fillId="18" borderId="0" xfId="2" applyFont="1" applyFill="1" applyBorder="1" applyAlignment="1">
      <alignment vertical="top"/>
    </xf>
    <xf numFmtId="164" fontId="16" fillId="17" borderId="17" xfId="0" applyNumberFormat="1" applyFont="1" applyFill="1" applyBorder="1" applyAlignment="1">
      <alignment horizontal="left" vertical="center" wrapText="1"/>
    </xf>
    <xf numFmtId="164" fontId="41" fillId="0" borderId="0" xfId="0" applyNumberFormat="1" applyFont="1" applyAlignment="1">
      <alignment horizontal="right" vertical="top"/>
    </xf>
    <xf numFmtId="0" fontId="16" fillId="5" borderId="53" xfId="0" applyFont="1" applyFill="1" applyBorder="1" applyAlignment="1">
      <alignment horizontal="left" vertical="top" wrapText="1"/>
    </xf>
    <xf numFmtId="164" fontId="41" fillId="0" borderId="54" xfId="0" applyNumberFormat="1" applyFont="1" applyBorder="1" applyAlignment="1">
      <alignment horizontal="right" vertical="center" wrapText="1"/>
    </xf>
    <xf numFmtId="164" fontId="25" fillId="6" borderId="55" xfId="0" applyNumberFormat="1" applyFont="1" applyFill="1" applyBorder="1" applyAlignment="1">
      <alignment horizontal="center" vertical="top" wrapText="1"/>
    </xf>
    <xf numFmtId="164" fontId="41" fillId="0" borderId="47" xfId="0" applyNumberFormat="1" applyFont="1" applyBorder="1" applyAlignment="1">
      <alignment horizontal="right" vertical="center" wrapText="1"/>
    </xf>
    <xf numFmtId="0" fontId="27" fillId="5" borderId="46" xfId="0" applyFont="1" applyFill="1" applyBorder="1" applyAlignment="1">
      <alignment horizontal="left" vertical="top" wrapText="1"/>
    </xf>
    <xf numFmtId="1" fontId="27" fillId="6" borderId="47" xfId="0" applyNumberFormat="1" applyFont="1" applyFill="1" applyBorder="1" applyAlignment="1">
      <alignment horizontal="center" vertical="center" wrapText="1"/>
    </xf>
    <xf numFmtId="0" fontId="27" fillId="10" borderId="48" xfId="0" applyFont="1" applyFill="1" applyBorder="1" applyAlignment="1">
      <alignment horizontal="center" vertical="center" wrapText="1"/>
    </xf>
    <xf numFmtId="0" fontId="19" fillId="10" borderId="48" xfId="0" applyFont="1" applyFill="1" applyBorder="1" applyAlignment="1">
      <alignment horizontal="center" vertical="top" wrapText="1"/>
    </xf>
    <xf numFmtId="164" fontId="41" fillId="0" borderId="47" xfId="0" applyNumberFormat="1" applyFont="1" applyBorder="1" applyAlignment="1">
      <alignment horizontal="right" vertical="top" wrapText="1"/>
    </xf>
    <xf numFmtId="0" fontId="15" fillId="10" borderId="48" xfId="0" applyFont="1" applyFill="1" applyBorder="1" applyAlignment="1">
      <alignment horizontal="center" vertical="center" wrapText="1"/>
    </xf>
    <xf numFmtId="164" fontId="41" fillId="0" borderId="50" xfId="0" applyNumberFormat="1" applyFont="1" applyBorder="1" applyAlignment="1">
      <alignment horizontal="right" vertical="center" wrapText="1"/>
    </xf>
    <xf numFmtId="0" fontId="15" fillId="10" borderId="51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left" vertical="top" wrapText="1"/>
    </xf>
    <xf numFmtId="1" fontId="27" fillId="6" borderId="47" xfId="0" applyNumberFormat="1" applyFont="1" applyFill="1" applyBorder="1" applyAlignment="1">
      <alignment horizontal="center" vertical="top" shrinkToFit="1"/>
    </xf>
    <xf numFmtId="0" fontId="16" fillId="5" borderId="49" xfId="0" applyFont="1" applyFill="1" applyBorder="1" applyAlignment="1">
      <alignment horizontal="left" vertical="top" wrapText="1"/>
    </xf>
    <xf numFmtId="164" fontId="41" fillId="0" borderId="0" xfId="0" applyNumberFormat="1" applyFont="1" applyAlignment="1">
      <alignment horizontal="left" vertical="top"/>
    </xf>
    <xf numFmtId="0" fontId="16" fillId="6" borderId="44" xfId="0" applyFont="1" applyFill="1" applyBorder="1" applyAlignment="1">
      <alignment horizontal="left" wrapText="1"/>
    </xf>
    <xf numFmtId="164" fontId="25" fillId="0" borderId="44" xfId="0" applyNumberFormat="1" applyFont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left" wrapText="1"/>
    </xf>
    <xf numFmtId="164" fontId="37" fillId="0" borderId="47" xfId="0" applyNumberFormat="1" applyFont="1" applyBorder="1" applyAlignment="1">
      <alignment horizontal="right" wrapText="1"/>
    </xf>
    <xf numFmtId="164" fontId="46" fillId="0" borderId="47" xfId="0" applyNumberFormat="1" applyFont="1" applyBorder="1" applyAlignment="1">
      <alignment horizontal="right" wrapText="1"/>
    </xf>
    <xf numFmtId="164" fontId="46" fillId="0" borderId="50" xfId="0" applyNumberFormat="1" applyFont="1" applyBorder="1" applyAlignment="1">
      <alignment horizontal="right" wrapText="1"/>
    </xf>
    <xf numFmtId="164" fontId="19" fillId="5" borderId="44" xfId="0" applyNumberFormat="1" applyFont="1" applyFill="1" applyBorder="1" applyAlignment="1">
      <alignment horizontal="right" vertical="top" wrapText="1"/>
    </xf>
    <xf numFmtId="164" fontId="19" fillId="5" borderId="44" xfId="0" applyNumberFormat="1" applyFont="1" applyFill="1" applyBorder="1" applyAlignment="1">
      <alignment vertical="top" wrapText="1"/>
    </xf>
    <xf numFmtId="164" fontId="19" fillId="5" borderId="47" xfId="0" applyNumberFormat="1" applyFont="1" applyFill="1" applyBorder="1" applyAlignment="1">
      <alignment horizontal="right" vertical="top" wrapText="1"/>
    </xf>
    <xf numFmtId="164" fontId="19" fillId="5" borderId="47" xfId="0" applyNumberFormat="1" applyFont="1" applyFill="1" applyBorder="1" applyAlignment="1">
      <alignment vertical="top" wrapText="1"/>
    </xf>
    <xf numFmtId="0" fontId="15" fillId="5" borderId="46" xfId="0" applyFont="1" applyFill="1" applyBorder="1" applyAlignment="1">
      <alignment vertical="top"/>
    </xf>
    <xf numFmtId="0" fontId="15" fillId="5" borderId="47" xfId="0" applyFont="1" applyFill="1" applyBorder="1" applyAlignment="1">
      <alignment vertical="top" wrapText="1"/>
    </xf>
    <xf numFmtId="164" fontId="15" fillId="5" borderId="47" xfId="0" applyNumberFormat="1" applyFont="1" applyFill="1" applyBorder="1" applyAlignment="1">
      <alignment horizontal="right" vertical="top" wrapText="1"/>
    </xf>
    <xf numFmtId="164" fontId="15" fillId="5" borderId="47" xfId="0" applyNumberFormat="1" applyFont="1" applyFill="1" applyBorder="1" applyAlignment="1">
      <alignment vertical="top" wrapText="1"/>
    </xf>
    <xf numFmtId="0" fontId="15" fillId="10" borderId="48" xfId="0" applyFont="1" applyFill="1" applyBorder="1" applyAlignment="1">
      <alignment horizontal="center" vertical="top" wrapText="1"/>
    </xf>
    <xf numFmtId="0" fontId="15" fillId="5" borderId="50" xfId="0" applyFont="1" applyFill="1" applyBorder="1" applyAlignment="1">
      <alignment vertical="top" wrapText="1"/>
    </xf>
    <xf numFmtId="164" fontId="15" fillId="5" borderId="50" xfId="0" applyNumberFormat="1" applyFont="1" applyFill="1" applyBorder="1" applyAlignment="1">
      <alignment horizontal="right" vertical="top" wrapText="1"/>
    </xf>
    <xf numFmtId="164" fontId="15" fillId="5" borderId="50" xfId="0" applyNumberFormat="1" applyFont="1" applyFill="1" applyBorder="1" applyAlignment="1">
      <alignment vertical="top" wrapText="1"/>
    </xf>
    <xf numFmtId="0" fontId="19" fillId="10" borderId="51" xfId="0" applyFont="1" applyFill="1" applyBorder="1" applyAlignment="1">
      <alignment horizontal="center" vertical="top" wrapText="1"/>
    </xf>
    <xf numFmtId="164" fontId="19" fillId="5" borderId="44" xfId="0" applyNumberFormat="1" applyFont="1" applyFill="1" applyBorder="1" applyAlignment="1">
      <alignment horizontal="right" vertical="top"/>
    </xf>
    <xf numFmtId="164" fontId="19" fillId="5" borderId="44" xfId="0" applyNumberFormat="1" applyFont="1" applyFill="1" applyBorder="1" applyAlignment="1">
      <alignment vertical="top"/>
    </xf>
    <xf numFmtId="164" fontId="19" fillId="5" borderId="47" xfId="0" applyNumberFormat="1" applyFont="1" applyFill="1" applyBorder="1" applyAlignment="1">
      <alignment horizontal="right" vertical="top"/>
    </xf>
    <xf numFmtId="164" fontId="19" fillId="5" borderId="47" xfId="0" applyNumberFormat="1" applyFont="1" applyFill="1" applyBorder="1" applyAlignment="1">
      <alignment vertical="top"/>
    </xf>
    <xf numFmtId="0" fontId="15" fillId="5" borderId="47" xfId="0" applyFont="1" applyFill="1" applyBorder="1" applyAlignment="1">
      <alignment vertical="top"/>
    </xf>
    <xf numFmtId="164" fontId="15" fillId="5" borderId="47" xfId="0" applyNumberFormat="1" applyFont="1" applyFill="1" applyBorder="1" applyAlignment="1">
      <alignment horizontal="right" vertical="top"/>
    </xf>
    <xf numFmtId="164" fontId="15" fillId="5" borderId="47" xfId="0" applyNumberFormat="1" applyFont="1" applyFill="1" applyBorder="1" applyAlignment="1">
      <alignment vertical="top"/>
    </xf>
    <xf numFmtId="164" fontId="15" fillId="5" borderId="50" xfId="0" applyNumberFormat="1" applyFont="1" applyFill="1" applyBorder="1" applyAlignment="1">
      <alignment horizontal="right" vertical="top"/>
    </xf>
    <xf numFmtId="164" fontId="15" fillId="5" borderId="50" xfId="0" applyNumberFormat="1" applyFont="1" applyFill="1" applyBorder="1" applyAlignment="1">
      <alignment vertical="top"/>
    </xf>
    <xf numFmtId="0" fontId="15" fillId="10" borderId="51" xfId="0" applyFont="1" applyFill="1" applyBorder="1" applyAlignment="1">
      <alignment horizontal="center" vertical="top" wrapText="1"/>
    </xf>
    <xf numFmtId="164" fontId="16" fillId="0" borderId="54" xfId="0" applyNumberFormat="1" applyFont="1" applyBorder="1" applyAlignment="1">
      <alignment horizontal="right" vertical="center" wrapText="1"/>
    </xf>
    <xf numFmtId="164" fontId="16" fillId="0" borderId="54" xfId="0" applyNumberFormat="1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164" fontId="16" fillId="0" borderId="47" xfId="0" applyNumberFormat="1" applyFont="1" applyBorder="1" applyAlignment="1">
      <alignment horizontal="right" vertical="center" wrapText="1"/>
    </xf>
    <xf numFmtId="164" fontId="27" fillId="0" borderId="47" xfId="0" applyNumberFormat="1" applyFont="1" applyBorder="1" applyAlignment="1">
      <alignment horizontal="right" vertical="center" wrapText="1"/>
    </xf>
    <xf numFmtId="164" fontId="27" fillId="0" borderId="47" xfId="0" applyNumberFormat="1" applyFont="1" applyBorder="1" applyAlignment="1">
      <alignment horizontal="left" vertical="center" wrapText="1"/>
    </xf>
    <xf numFmtId="164" fontId="41" fillId="0" borderId="54" xfId="0" applyNumberFormat="1" applyFont="1" applyBorder="1" applyAlignment="1">
      <alignment horizontal="left" vertical="center" wrapText="1"/>
    </xf>
    <xf numFmtId="164" fontId="41" fillId="5" borderId="47" xfId="0" applyNumberFormat="1" applyFont="1" applyFill="1" applyBorder="1" applyAlignment="1">
      <alignment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7" xfId="0" applyFont="1" applyBorder="1" applyAlignment="1">
      <alignment vertical="center" wrapText="1"/>
    </xf>
    <xf numFmtId="164" fontId="41" fillId="0" borderId="47" xfId="0" applyNumberFormat="1" applyFont="1" applyBorder="1" applyAlignment="1">
      <alignment horizontal="left" vertical="center" wrapText="1"/>
    </xf>
    <xf numFmtId="164" fontId="41" fillId="0" borderId="47" xfId="0" applyNumberFormat="1" applyFont="1" applyBorder="1" applyAlignment="1">
      <alignment horizontal="left" wrapText="1"/>
    </xf>
    <xf numFmtId="164" fontId="16" fillId="0" borderId="47" xfId="0" applyNumberFormat="1" applyFont="1" applyBorder="1" applyAlignment="1">
      <alignment horizontal="right" vertical="top" wrapText="1"/>
    </xf>
    <xf numFmtId="164" fontId="16" fillId="0" borderId="47" xfId="0" applyNumberFormat="1" applyFont="1" applyBorder="1" applyAlignment="1">
      <alignment horizontal="left" vertical="top" wrapText="1"/>
    </xf>
    <xf numFmtId="0" fontId="16" fillId="0" borderId="47" xfId="0" applyFont="1" applyBorder="1" applyAlignment="1">
      <alignment horizontal="left" vertical="top" wrapText="1"/>
    </xf>
    <xf numFmtId="164" fontId="41" fillId="0" borderId="47" xfId="0" applyNumberFormat="1" applyFont="1" applyBorder="1" applyAlignment="1">
      <alignment horizontal="left" vertical="top" wrapText="1"/>
    </xf>
    <xf numFmtId="1" fontId="16" fillId="2" borderId="50" xfId="0" applyNumberFormat="1" applyFont="1" applyFill="1" applyBorder="1" applyAlignment="1">
      <alignment horizontal="center" vertical="top" shrinkToFit="1"/>
    </xf>
    <xf numFmtId="0" fontId="16" fillId="2" borderId="50" xfId="0" applyFont="1" applyFill="1" applyBorder="1" applyAlignment="1">
      <alignment horizontal="left" vertical="center" wrapText="1"/>
    </xf>
    <xf numFmtId="164" fontId="41" fillId="5" borderId="50" xfId="0" applyNumberFormat="1" applyFont="1" applyFill="1" applyBorder="1" applyAlignment="1">
      <alignment vertical="center" wrapText="1"/>
    </xf>
    <xf numFmtId="164" fontId="25" fillId="5" borderId="44" xfId="0" applyNumberFormat="1" applyFont="1" applyFill="1" applyBorder="1" applyAlignment="1">
      <alignment horizontal="right" vertical="top" wrapText="1"/>
    </xf>
    <xf numFmtId="164" fontId="37" fillId="0" borderId="50" xfId="0" applyNumberFormat="1" applyFont="1" applyBorder="1" applyAlignment="1">
      <alignment horizontal="right" wrapText="1"/>
    </xf>
    <xf numFmtId="0" fontId="15" fillId="5" borderId="0" xfId="0" applyFont="1" applyFill="1" applyAlignment="1">
      <alignment horizontal="left" vertical="top" wrapText="1"/>
    </xf>
    <xf numFmtId="1" fontId="16" fillId="6" borderId="0" xfId="0" applyNumberFormat="1" applyFont="1" applyFill="1" applyAlignment="1">
      <alignment horizontal="center" vertical="top" shrinkToFit="1"/>
    </xf>
    <xf numFmtId="164" fontId="37" fillId="0" borderId="0" xfId="0" applyNumberFormat="1" applyFont="1" applyAlignment="1">
      <alignment horizontal="right" wrapText="1"/>
    </xf>
    <xf numFmtId="0" fontId="19" fillId="6" borderId="0" xfId="0" applyFont="1" applyFill="1" applyAlignment="1">
      <alignment horizontal="center" vertical="top" wrapText="1"/>
    </xf>
    <xf numFmtId="164" fontId="41" fillId="0" borderId="44" xfId="0" applyNumberFormat="1" applyFont="1" applyBorder="1" applyAlignment="1">
      <alignment horizontal="right" vertical="center" wrapText="1"/>
    </xf>
    <xf numFmtId="0" fontId="16" fillId="7" borderId="48" xfId="0" applyFont="1" applyFill="1" applyBorder="1" applyAlignment="1">
      <alignment horizontal="left" vertical="center" wrapText="1"/>
    </xf>
    <xf numFmtId="0" fontId="16" fillId="6" borderId="48" xfId="0" applyFont="1" applyFill="1" applyBorder="1" applyAlignment="1">
      <alignment horizontal="left" vertical="center" wrapText="1"/>
    </xf>
    <xf numFmtId="1" fontId="26" fillId="6" borderId="47" xfId="0" applyNumberFormat="1" applyFont="1" applyFill="1" applyBorder="1" applyAlignment="1">
      <alignment horizontal="center" vertical="top" shrinkToFit="1"/>
    </xf>
    <xf numFmtId="0" fontId="26" fillId="6" borderId="48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left" wrapText="1"/>
    </xf>
    <xf numFmtId="0" fontId="16" fillId="6" borderId="51" xfId="0" applyFont="1" applyFill="1" applyBorder="1" applyAlignment="1">
      <alignment horizontal="left" wrapText="1"/>
    </xf>
    <xf numFmtId="0" fontId="61" fillId="14" borderId="0" xfId="0" applyFont="1" applyFill="1" applyAlignment="1">
      <alignment horizontal="left" vertical="top"/>
    </xf>
    <xf numFmtId="0" fontId="61" fillId="14" borderId="0" xfId="2" applyFont="1" applyFill="1"/>
    <xf numFmtId="0" fontId="15" fillId="7" borderId="3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left" vertical="top" wrapText="1"/>
    </xf>
    <xf numFmtId="0" fontId="19" fillId="5" borderId="11" xfId="0" applyFont="1" applyFill="1" applyBorder="1" applyAlignment="1">
      <alignment horizontal="left" vertical="top" wrapText="1"/>
    </xf>
    <xf numFmtId="0" fontId="19" fillId="5" borderId="12" xfId="0" applyFont="1" applyFill="1" applyBorder="1" applyAlignment="1">
      <alignment horizontal="left" vertical="top" wrapText="1"/>
    </xf>
    <xf numFmtId="0" fontId="15" fillId="5" borderId="15" xfId="0" applyFont="1" applyFill="1" applyBorder="1" applyAlignment="1">
      <alignment horizontal="left" vertical="top" wrapText="1"/>
    </xf>
    <xf numFmtId="0" fontId="15" fillId="5" borderId="16" xfId="0" applyFont="1" applyFill="1" applyBorder="1" applyAlignment="1">
      <alignment horizontal="left" vertical="top" wrapText="1"/>
    </xf>
    <xf numFmtId="0" fontId="24" fillId="5" borderId="47" xfId="0" applyFont="1" applyFill="1" applyBorder="1" applyAlignment="1">
      <alignment horizontal="left" vertical="top" wrapText="1"/>
    </xf>
    <xf numFmtId="0" fontId="16" fillId="5" borderId="47" xfId="0" applyFont="1" applyFill="1" applyBorder="1" applyAlignment="1">
      <alignment horizontal="left" vertical="top" wrapText="1"/>
    </xf>
    <xf numFmtId="1" fontId="16" fillId="6" borderId="30" xfId="0" applyNumberFormat="1" applyFont="1" applyFill="1" applyBorder="1" applyAlignment="1">
      <alignment horizontal="center" vertical="top" shrinkToFit="1"/>
    </xf>
    <xf numFmtId="1" fontId="16" fillId="6" borderId="31" xfId="0" applyNumberFormat="1" applyFont="1" applyFill="1" applyBorder="1" applyAlignment="1">
      <alignment horizontal="center" vertical="top" shrinkToFit="1"/>
    </xf>
    <xf numFmtId="1" fontId="16" fillId="6" borderId="32" xfId="0" applyNumberFormat="1" applyFont="1" applyFill="1" applyBorder="1" applyAlignment="1">
      <alignment horizontal="center" vertical="top" shrinkToFit="1"/>
    </xf>
    <xf numFmtId="0" fontId="19" fillId="5" borderId="39" xfId="0" applyFont="1" applyFill="1" applyBorder="1" applyAlignment="1">
      <alignment horizontal="center" vertical="top" wrapText="1"/>
    </xf>
    <xf numFmtId="0" fontId="19" fillId="5" borderId="40" xfId="0" applyFont="1" applyFill="1" applyBorder="1" applyAlignment="1">
      <alignment horizontal="center" vertical="top" wrapText="1"/>
    </xf>
    <xf numFmtId="0" fontId="19" fillId="5" borderId="41" xfId="0" applyFont="1" applyFill="1" applyBorder="1" applyAlignment="1">
      <alignment horizontal="center" vertical="top" wrapText="1"/>
    </xf>
    <xf numFmtId="0" fontId="19" fillId="9" borderId="3" xfId="0" applyFont="1" applyFill="1" applyBorder="1" applyAlignment="1">
      <alignment horizontal="left" vertical="top" wrapText="1"/>
    </xf>
    <xf numFmtId="0" fontId="19" fillId="9" borderId="4" xfId="0" applyFont="1" applyFill="1" applyBorder="1" applyAlignment="1">
      <alignment horizontal="left" vertical="top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wrapText="1"/>
    </xf>
    <xf numFmtId="0" fontId="23" fillId="17" borderId="3" xfId="0" applyFont="1" applyFill="1" applyBorder="1" applyAlignment="1">
      <alignment horizontal="center" vertical="top" wrapText="1"/>
    </xf>
    <xf numFmtId="0" fontId="23" fillId="17" borderId="4" xfId="0" applyFont="1" applyFill="1" applyBorder="1" applyAlignment="1">
      <alignment horizontal="center" vertical="top" wrapText="1"/>
    </xf>
    <xf numFmtId="0" fontId="23" fillId="17" borderId="5" xfId="0" applyFont="1" applyFill="1" applyBorder="1" applyAlignment="1">
      <alignment horizontal="center" vertical="top" wrapText="1"/>
    </xf>
    <xf numFmtId="0" fontId="19" fillId="5" borderId="15" xfId="0" applyFont="1" applyFill="1" applyBorder="1" applyAlignment="1">
      <alignment horizontal="left" vertical="top" wrapText="1"/>
    </xf>
    <xf numFmtId="0" fontId="19" fillId="5" borderId="16" xfId="0" applyFont="1" applyFill="1" applyBorder="1" applyAlignment="1">
      <alignment horizontal="left" vertical="top" wrapText="1"/>
    </xf>
    <xf numFmtId="0" fontId="19" fillId="5" borderId="47" xfId="0" applyFont="1" applyFill="1" applyBorder="1" applyAlignment="1">
      <alignment horizontal="left" vertical="top" wrapText="1"/>
    </xf>
    <xf numFmtId="0" fontId="19" fillId="5" borderId="50" xfId="0" applyFont="1" applyFill="1" applyBorder="1" applyAlignment="1">
      <alignment horizontal="left" vertical="top" wrapText="1"/>
    </xf>
    <xf numFmtId="0" fontId="23" fillId="17" borderId="19" xfId="0" applyFont="1" applyFill="1" applyBorder="1" applyAlignment="1">
      <alignment horizontal="left" vertical="top" wrapText="1"/>
    </xf>
    <xf numFmtId="0" fontId="23" fillId="17" borderId="1" xfId="0" applyFont="1" applyFill="1" applyBorder="1" applyAlignment="1">
      <alignment horizontal="left" vertical="top" wrapText="1"/>
    </xf>
    <xf numFmtId="0" fontId="23" fillId="17" borderId="20" xfId="0" applyFont="1" applyFill="1" applyBorder="1" applyAlignment="1">
      <alignment horizontal="left" vertical="top" wrapText="1"/>
    </xf>
    <xf numFmtId="0" fontId="25" fillId="10" borderId="48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left" wrapText="1"/>
    </xf>
    <xf numFmtId="0" fontId="16" fillId="5" borderId="47" xfId="0" applyFont="1" applyFill="1" applyBorder="1" applyAlignment="1">
      <alignment horizontal="left" vertical="center" wrapText="1"/>
    </xf>
    <xf numFmtId="1" fontId="24" fillId="8" borderId="46" xfId="0" applyNumberFormat="1" applyFont="1" applyFill="1" applyBorder="1" applyAlignment="1">
      <alignment horizontal="center" vertical="center" shrinkToFit="1"/>
    </xf>
    <xf numFmtId="0" fontId="16" fillId="5" borderId="47" xfId="0" applyFont="1" applyFill="1" applyBorder="1" applyAlignment="1">
      <alignment horizontal="left" wrapText="1"/>
    </xf>
    <xf numFmtId="0" fontId="23" fillId="17" borderId="34" xfId="0" applyFont="1" applyFill="1" applyBorder="1" applyAlignment="1">
      <alignment horizontal="left" vertical="top" wrapText="1"/>
    </xf>
    <xf numFmtId="0" fontId="23" fillId="17" borderId="0" xfId="0" applyFont="1" applyFill="1" applyAlignment="1">
      <alignment horizontal="left" vertical="top" wrapText="1"/>
    </xf>
    <xf numFmtId="0" fontId="23" fillId="17" borderId="35" xfId="0" applyFont="1" applyFill="1" applyBorder="1" applyAlignment="1">
      <alignment horizontal="left" vertical="top" wrapText="1"/>
    </xf>
    <xf numFmtId="0" fontId="24" fillId="5" borderId="44" xfId="0" applyFont="1" applyFill="1" applyBorder="1" applyAlignment="1">
      <alignment horizontal="left" vertical="top" wrapText="1"/>
    </xf>
    <xf numFmtId="0" fontId="19" fillId="5" borderId="44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9" fillId="5" borderId="7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5" borderId="11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 wrapText="1"/>
    </xf>
    <xf numFmtId="0" fontId="19" fillId="5" borderId="13" xfId="0" applyFont="1" applyFill="1" applyBorder="1" applyAlignment="1">
      <alignment horizontal="center" vertical="top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1" fontId="16" fillId="6" borderId="17" xfId="0" applyNumberFormat="1" applyFont="1" applyFill="1" applyBorder="1" applyAlignment="1">
      <alignment horizontal="center" vertical="center" shrinkToFit="1"/>
    </xf>
    <xf numFmtId="1" fontId="16" fillId="6" borderId="33" xfId="0" applyNumberFormat="1" applyFont="1" applyFill="1" applyBorder="1" applyAlignment="1">
      <alignment horizontal="center" vertical="center" shrinkToFit="1"/>
    </xf>
    <xf numFmtId="1" fontId="16" fillId="6" borderId="18" xfId="0" applyNumberFormat="1" applyFont="1" applyFill="1" applyBorder="1" applyAlignment="1">
      <alignment horizontal="center" vertical="center" shrinkToFit="1"/>
    </xf>
    <xf numFmtId="0" fontId="23" fillId="17" borderId="3" xfId="0" applyFont="1" applyFill="1" applyBorder="1" applyAlignment="1">
      <alignment horizontal="left" vertical="top" wrapText="1"/>
    </xf>
    <xf numFmtId="0" fontId="23" fillId="17" borderId="4" xfId="0" applyFont="1" applyFill="1" applyBorder="1" applyAlignment="1">
      <alignment horizontal="left" vertical="top" wrapText="1"/>
    </xf>
    <xf numFmtId="0" fontId="23" fillId="17" borderId="5" xfId="0" applyFont="1" applyFill="1" applyBorder="1" applyAlignment="1">
      <alignment horizontal="left" vertical="top" wrapText="1"/>
    </xf>
    <xf numFmtId="1" fontId="16" fillId="6" borderId="7" xfId="0" applyNumberFormat="1" applyFont="1" applyFill="1" applyBorder="1" applyAlignment="1">
      <alignment horizontal="center" vertical="top" shrinkToFit="1"/>
    </xf>
    <xf numFmtId="1" fontId="16" fillId="6" borderId="8" xfId="0" applyNumberFormat="1" applyFont="1" applyFill="1" applyBorder="1" applyAlignment="1">
      <alignment horizontal="center" vertical="top" shrinkToFit="1"/>
    </xf>
    <xf numFmtId="1" fontId="16" fillId="6" borderId="9" xfId="0" applyNumberFormat="1" applyFont="1" applyFill="1" applyBorder="1" applyAlignment="1">
      <alignment horizontal="center" vertical="top" shrinkToFit="1"/>
    </xf>
    <xf numFmtId="1" fontId="24" fillId="8" borderId="46" xfId="0" applyNumberFormat="1" applyFont="1" applyFill="1" applyBorder="1" applyAlignment="1">
      <alignment horizontal="center" vertical="top" shrinkToFit="1"/>
    </xf>
    <xf numFmtId="0" fontId="15" fillId="7" borderId="27" xfId="0" applyFont="1" applyFill="1" applyBorder="1" applyAlignment="1">
      <alignment horizontal="left" vertical="center" wrapText="1"/>
    </xf>
    <xf numFmtId="0" fontId="15" fillId="7" borderId="28" xfId="0" applyFont="1" applyFill="1" applyBorder="1" applyAlignment="1">
      <alignment horizontal="left" vertical="center" wrapText="1"/>
    </xf>
    <xf numFmtId="0" fontId="15" fillId="7" borderId="29" xfId="0" applyFont="1" applyFill="1" applyBorder="1" applyAlignment="1">
      <alignment horizontal="left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9" fillId="5" borderId="42" xfId="0" applyFont="1" applyFill="1" applyBorder="1" applyAlignment="1">
      <alignment horizontal="left" vertical="top" wrapText="1"/>
    </xf>
    <xf numFmtId="0" fontId="16" fillId="5" borderId="47" xfId="0" applyFont="1" applyFill="1" applyBorder="1" applyAlignment="1">
      <alignment horizontal="center" vertical="top" wrapText="1"/>
    </xf>
    <xf numFmtId="0" fontId="23" fillId="17" borderId="27" xfId="0" applyFont="1" applyFill="1" applyBorder="1" applyAlignment="1">
      <alignment horizontal="left" vertical="top" wrapText="1"/>
    </xf>
    <xf numFmtId="0" fontId="23" fillId="17" borderId="28" xfId="0" applyFont="1" applyFill="1" applyBorder="1" applyAlignment="1">
      <alignment horizontal="left" vertical="top" wrapText="1"/>
    </xf>
    <xf numFmtId="0" fontId="23" fillId="17" borderId="29" xfId="0" applyFont="1" applyFill="1" applyBorder="1" applyAlignment="1">
      <alignment horizontal="left" vertical="top" wrapText="1"/>
    </xf>
    <xf numFmtId="0" fontId="19" fillId="5" borderId="54" xfId="0" applyFont="1" applyFill="1" applyBorder="1" applyAlignment="1">
      <alignment horizontal="left" vertical="top" wrapText="1"/>
    </xf>
    <xf numFmtId="0" fontId="16" fillId="0" borderId="3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35" xfId="0" applyFont="1" applyBorder="1" applyAlignment="1">
      <alignment horizontal="left" wrapText="1"/>
    </xf>
    <xf numFmtId="0" fontId="16" fillId="5" borderId="44" xfId="0" applyFont="1" applyFill="1" applyBorder="1" applyAlignment="1">
      <alignment horizontal="left" vertical="top" wrapText="1"/>
    </xf>
    <xf numFmtId="0" fontId="31" fillId="5" borderId="47" xfId="0" applyFont="1" applyFill="1" applyBorder="1" applyAlignment="1">
      <alignment horizontal="left" vertical="top" wrapText="1"/>
    </xf>
    <xf numFmtId="0" fontId="24" fillId="2" borderId="47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5" fillId="11" borderId="34" xfId="0" applyFont="1" applyFill="1" applyBorder="1" applyAlignment="1">
      <alignment horizontal="left" vertical="top" wrapText="1"/>
    </xf>
    <xf numFmtId="0" fontId="15" fillId="11" borderId="0" xfId="0" applyFont="1" applyFill="1" applyAlignment="1">
      <alignment horizontal="left" vertical="top" wrapText="1"/>
    </xf>
    <xf numFmtId="0" fontId="15" fillId="11" borderId="35" xfId="0" applyFont="1" applyFill="1" applyBorder="1" applyAlignment="1">
      <alignment horizontal="left" vertical="top" wrapText="1"/>
    </xf>
    <xf numFmtId="0" fontId="19" fillId="5" borderId="52" xfId="0" applyFont="1" applyFill="1" applyBorder="1" applyAlignment="1">
      <alignment horizontal="left" vertical="top" wrapText="1"/>
    </xf>
    <xf numFmtId="1" fontId="24" fillId="8" borderId="113" xfId="0" applyNumberFormat="1" applyFont="1" applyFill="1" applyBorder="1" applyAlignment="1">
      <alignment horizontal="center" vertical="center" shrinkToFit="1"/>
    </xf>
    <xf numFmtId="1" fontId="24" fillId="8" borderId="114" xfId="0" applyNumberFormat="1" applyFont="1" applyFill="1" applyBorder="1" applyAlignment="1">
      <alignment horizontal="center" vertical="center" shrinkToFit="1"/>
    </xf>
    <xf numFmtId="1" fontId="24" fillId="8" borderId="115" xfId="0" applyNumberFormat="1" applyFont="1" applyFill="1" applyBorder="1" applyAlignment="1">
      <alignment horizontal="center" vertical="center" shrinkToFit="1"/>
    </xf>
    <xf numFmtId="0" fontId="17" fillId="18" borderId="0" xfId="2" applyFont="1" applyFill="1" applyAlignment="1">
      <alignment horizontal="center" vertical="center" wrapText="1"/>
    </xf>
    <xf numFmtId="0" fontId="15" fillId="17" borderId="19" xfId="0" applyFont="1" applyFill="1" applyBorder="1" applyAlignment="1">
      <alignment horizontal="center" vertical="top" wrapText="1"/>
    </xf>
    <xf numFmtId="0" fontId="15" fillId="17" borderId="1" xfId="0" applyFont="1" applyFill="1" applyBorder="1" applyAlignment="1">
      <alignment horizontal="center" vertical="top" wrapText="1"/>
    </xf>
    <xf numFmtId="0" fontId="15" fillId="17" borderId="20" xfId="0" applyFont="1" applyFill="1" applyBorder="1" applyAlignment="1">
      <alignment horizontal="center" vertical="top" wrapText="1"/>
    </xf>
    <xf numFmtId="0" fontId="15" fillId="17" borderId="27" xfId="0" applyFont="1" applyFill="1" applyBorder="1" applyAlignment="1">
      <alignment horizontal="center" vertical="top" wrapText="1"/>
    </xf>
    <xf numFmtId="0" fontId="15" fillId="17" borderId="28" xfId="0" applyFont="1" applyFill="1" applyBorder="1" applyAlignment="1">
      <alignment horizontal="center" vertical="top" wrapText="1"/>
    </xf>
    <xf numFmtId="0" fontId="15" fillId="17" borderId="29" xfId="0" applyFont="1" applyFill="1" applyBorder="1" applyAlignment="1">
      <alignment horizontal="center" vertical="top" wrapText="1"/>
    </xf>
    <xf numFmtId="0" fontId="15" fillId="17" borderId="34" xfId="0" applyFont="1" applyFill="1" applyBorder="1" applyAlignment="1">
      <alignment horizontal="center" vertical="top" wrapText="1"/>
    </xf>
    <xf numFmtId="0" fontId="15" fillId="17" borderId="0" xfId="0" applyFont="1" applyFill="1" applyAlignment="1">
      <alignment horizontal="center" vertical="top" wrapText="1"/>
    </xf>
    <xf numFmtId="0" fontId="15" fillId="17" borderId="35" xfId="0" applyFont="1" applyFill="1" applyBorder="1" applyAlignment="1">
      <alignment horizontal="center" vertical="top" wrapText="1"/>
    </xf>
    <xf numFmtId="0" fontId="15" fillId="17" borderId="3" xfId="0" applyFont="1" applyFill="1" applyBorder="1" applyAlignment="1">
      <alignment horizontal="left" vertical="top" wrapText="1" indent="4"/>
    </xf>
    <xf numFmtId="0" fontId="15" fillId="17" borderId="4" xfId="0" applyFont="1" applyFill="1" applyBorder="1" applyAlignment="1">
      <alignment horizontal="left" vertical="top" wrapText="1" indent="4"/>
    </xf>
    <xf numFmtId="0" fontId="15" fillId="17" borderId="5" xfId="0" applyFont="1" applyFill="1" applyBorder="1" applyAlignment="1">
      <alignment horizontal="left" vertical="top" wrapText="1" indent="4"/>
    </xf>
    <xf numFmtId="0" fontId="19" fillId="17" borderId="3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5" xfId="0" applyFont="1" applyFill="1" applyBorder="1" applyAlignment="1">
      <alignment horizontal="center" vertical="center" wrapText="1"/>
    </xf>
    <xf numFmtId="0" fontId="16" fillId="17" borderId="27" xfId="0" applyFont="1" applyFill="1" applyBorder="1" applyAlignment="1">
      <alignment horizontal="center" vertical="top" wrapText="1"/>
    </xf>
    <xf numFmtId="0" fontId="16" fillId="17" borderId="29" xfId="0" applyFont="1" applyFill="1" applyBorder="1" applyAlignment="1">
      <alignment horizontal="center" vertical="top" wrapText="1"/>
    </xf>
    <xf numFmtId="0" fontId="19" fillId="17" borderId="27" xfId="0" applyFont="1" applyFill="1" applyBorder="1" applyAlignment="1">
      <alignment horizontal="center" vertical="top" wrapText="1"/>
    </xf>
    <xf numFmtId="0" fontId="19" fillId="17" borderId="29" xfId="0" applyFont="1" applyFill="1" applyBorder="1" applyAlignment="1">
      <alignment horizontal="center" vertical="top" wrapText="1"/>
    </xf>
    <xf numFmtId="0" fontId="16" fillId="17" borderId="27" xfId="0" applyFont="1" applyFill="1" applyBorder="1" applyAlignment="1">
      <alignment horizontal="center" vertical="center" wrapText="1"/>
    </xf>
    <xf numFmtId="0" fontId="16" fillId="17" borderId="29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top" wrapText="1"/>
    </xf>
    <xf numFmtId="164" fontId="16" fillId="0" borderId="47" xfId="0" applyNumberFormat="1" applyFont="1" applyBorder="1" applyAlignment="1">
      <alignment horizontal="right" wrapText="1"/>
    </xf>
    <xf numFmtId="0" fontId="15" fillId="7" borderId="36" xfId="2" applyFont="1" applyFill="1" applyBorder="1" applyAlignment="1">
      <alignment horizontal="center" vertical="top" wrapText="1"/>
    </xf>
    <xf numFmtId="0" fontId="15" fillId="7" borderId="38" xfId="2" applyFont="1" applyFill="1" applyBorder="1" applyAlignment="1">
      <alignment horizontal="center" vertical="top" wrapText="1"/>
    </xf>
    <xf numFmtId="0" fontId="15" fillId="7" borderId="37" xfId="2" applyFont="1" applyFill="1" applyBorder="1" applyAlignment="1">
      <alignment horizontal="center" vertical="top" wrapText="1"/>
    </xf>
    <xf numFmtId="0" fontId="15" fillId="8" borderId="30" xfId="0" applyFont="1" applyFill="1" applyBorder="1" applyAlignment="1">
      <alignment horizontal="left" vertical="top" wrapText="1"/>
    </xf>
    <xf numFmtId="0" fontId="15" fillId="8" borderId="31" xfId="0" applyFont="1" applyFill="1" applyBorder="1" applyAlignment="1">
      <alignment horizontal="left" vertical="top" wrapText="1"/>
    </xf>
    <xf numFmtId="0" fontId="15" fillId="8" borderId="32" xfId="0" applyFont="1" applyFill="1" applyBorder="1" applyAlignment="1">
      <alignment horizontal="left" vertical="top" wrapText="1"/>
    </xf>
    <xf numFmtId="164" fontId="16" fillId="0" borderId="44" xfId="0" applyNumberFormat="1" applyFont="1" applyBorder="1" applyAlignment="1">
      <alignment horizontal="right" wrapText="1"/>
    </xf>
    <xf numFmtId="0" fontId="15" fillId="8" borderId="46" xfId="0" applyFont="1" applyFill="1" applyBorder="1" applyAlignment="1">
      <alignment horizontal="left" vertical="top" wrapText="1"/>
    </xf>
    <xf numFmtId="0" fontId="15" fillId="8" borderId="47" xfId="0" applyFont="1" applyFill="1" applyBorder="1" applyAlignment="1">
      <alignment horizontal="left" vertical="top" wrapText="1"/>
    </xf>
    <xf numFmtId="0" fontId="15" fillId="8" borderId="48" xfId="0" applyFont="1" applyFill="1" applyBorder="1" applyAlignment="1">
      <alignment horizontal="left" vertical="top" wrapText="1"/>
    </xf>
    <xf numFmtId="164" fontId="16" fillId="0" borderId="50" xfId="0" applyNumberFormat="1" applyFont="1" applyBorder="1" applyAlignment="1">
      <alignment horizontal="right" wrapText="1"/>
    </xf>
    <xf numFmtId="0" fontId="50" fillId="17" borderId="3" xfId="0" applyFont="1" applyFill="1" applyBorder="1" applyAlignment="1">
      <alignment horizontal="center" vertical="center" wrapText="1"/>
    </xf>
    <xf numFmtId="0" fontId="50" fillId="17" borderId="4" xfId="0" applyFont="1" applyFill="1" applyBorder="1" applyAlignment="1">
      <alignment horizontal="center" vertical="center" wrapText="1"/>
    </xf>
    <xf numFmtId="0" fontId="50" fillId="17" borderId="5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top" wrapText="1"/>
    </xf>
    <xf numFmtId="0" fontId="15" fillId="7" borderId="28" xfId="0" applyFont="1" applyFill="1" applyBorder="1" applyAlignment="1">
      <alignment horizontal="center" vertical="top" wrapText="1"/>
    </xf>
    <xf numFmtId="0" fontId="15" fillId="7" borderId="29" xfId="0" applyFont="1" applyFill="1" applyBorder="1" applyAlignment="1">
      <alignment horizontal="center" vertical="top" wrapText="1"/>
    </xf>
    <xf numFmtId="164" fontId="16" fillId="0" borderId="44" xfId="0" applyNumberFormat="1" applyFont="1" applyBorder="1" applyAlignment="1">
      <alignment horizontal="center" wrapText="1"/>
    </xf>
    <xf numFmtId="164" fontId="16" fillId="0" borderId="45" xfId="0" applyNumberFormat="1" applyFont="1" applyBorder="1" applyAlignment="1">
      <alignment horizontal="center" wrapText="1"/>
    </xf>
    <xf numFmtId="164" fontId="16" fillId="0" borderId="47" xfId="0" applyNumberFormat="1" applyFont="1" applyBorder="1" applyAlignment="1">
      <alignment horizontal="center" wrapText="1"/>
    </xf>
    <xf numFmtId="164" fontId="16" fillId="0" borderId="48" xfId="0" applyNumberFormat="1" applyFont="1" applyBorder="1" applyAlignment="1">
      <alignment horizontal="center" wrapText="1"/>
    </xf>
    <xf numFmtId="164" fontId="16" fillId="0" borderId="50" xfId="0" applyNumberFormat="1" applyFont="1" applyBorder="1" applyAlignment="1">
      <alignment horizontal="center" wrapText="1"/>
    </xf>
    <xf numFmtId="164" fontId="16" fillId="0" borderId="51" xfId="0" applyNumberFormat="1" applyFont="1" applyBorder="1" applyAlignment="1">
      <alignment horizontal="center" wrapText="1"/>
    </xf>
    <xf numFmtId="0" fontId="50" fillId="17" borderId="27" xfId="0" applyFont="1" applyFill="1" applyBorder="1" applyAlignment="1">
      <alignment horizontal="center" vertical="center" wrapText="1"/>
    </xf>
    <xf numFmtId="0" fontId="50" fillId="17" borderId="28" xfId="0" applyFont="1" applyFill="1" applyBorder="1" applyAlignment="1">
      <alignment horizontal="center" vertical="center" wrapText="1"/>
    </xf>
    <xf numFmtId="0" fontId="50" fillId="17" borderId="29" xfId="0" applyFont="1" applyFill="1" applyBorder="1" applyAlignment="1">
      <alignment horizontal="center" vertical="center" wrapText="1"/>
    </xf>
    <xf numFmtId="164" fontId="16" fillId="0" borderId="50" xfId="0" applyNumberFormat="1" applyFont="1" applyBorder="1" applyAlignment="1">
      <alignment horizontal="left" wrapText="1"/>
    </xf>
    <xf numFmtId="164" fontId="16" fillId="0" borderId="51" xfId="0" applyNumberFormat="1" applyFont="1" applyBorder="1" applyAlignment="1">
      <alignment horizontal="left" wrapText="1"/>
    </xf>
    <xf numFmtId="0" fontId="19" fillId="5" borderId="46" xfId="0" applyFont="1" applyFill="1" applyBorder="1" applyAlignment="1">
      <alignment horizontal="left" vertical="top"/>
    </xf>
    <xf numFmtId="0" fontId="19" fillId="5" borderId="47" xfId="0" applyFont="1" applyFill="1" applyBorder="1" applyAlignment="1">
      <alignment horizontal="left" vertical="top"/>
    </xf>
    <xf numFmtId="0" fontId="16" fillId="0" borderId="47" xfId="0" applyFont="1" applyBorder="1" applyAlignment="1">
      <alignment horizontal="left" wrapText="1"/>
    </xf>
    <xf numFmtId="164" fontId="41" fillId="0" borderId="59" xfId="0" applyNumberFormat="1" applyFont="1" applyBorder="1" applyAlignment="1">
      <alignment horizontal="right" wrapText="1"/>
    </xf>
    <xf numFmtId="164" fontId="41" fillId="0" borderId="61" xfId="0" applyNumberFormat="1" applyFont="1" applyBorder="1" applyAlignment="1">
      <alignment horizontal="right" wrapText="1"/>
    </xf>
    <xf numFmtId="0" fontId="15" fillId="7" borderId="34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35" xfId="0" applyFont="1" applyFill="1" applyBorder="1" applyAlignment="1">
      <alignment horizontal="center" vertical="top" wrapText="1"/>
    </xf>
    <xf numFmtId="164" fontId="16" fillId="0" borderId="44" xfId="0" applyNumberFormat="1" applyFont="1" applyBorder="1" applyAlignment="1">
      <alignment horizontal="left" wrapText="1"/>
    </xf>
    <xf numFmtId="164" fontId="16" fillId="0" borderId="45" xfId="0" applyNumberFormat="1" applyFont="1" applyBorder="1" applyAlignment="1">
      <alignment horizontal="left" wrapText="1"/>
    </xf>
    <xf numFmtId="164" fontId="16" fillId="5" borderId="47" xfId="0" applyNumberFormat="1" applyFont="1" applyFill="1" applyBorder="1" applyAlignment="1">
      <alignment horizontal="left" wrapText="1"/>
    </xf>
    <xf numFmtId="164" fontId="16" fillId="5" borderId="48" xfId="0" applyNumberFormat="1" applyFont="1" applyFill="1" applyBorder="1" applyAlignment="1">
      <alignment horizontal="left" wrapText="1"/>
    </xf>
    <xf numFmtId="0" fontId="15" fillId="7" borderId="36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top" wrapText="1"/>
    </xf>
    <xf numFmtId="0" fontId="15" fillId="5" borderId="43" xfId="0" applyFont="1" applyFill="1" applyBorder="1" applyAlignment="1">
      <alignment horizontal="center" vertical="top" wrapText="1"/>
    </xf>
    <xf numFmtId="0" fontId="15" fillId="5" borderId="44" xfId="0" applyFont="1" applyFill="1" applyBorder="1" applyAlignment="1">
      <alignment horizontal="center" vertical="top" wrapText="1"/>
    </xf>
    <xf numFmtId="0" fontId="15" fillId="5" borderId="44" xfId="0" applyFont="1" applyFill="1" applyBorder="1" applyAlignment="1">
      <alignment horizontal="left" vertical="top" wrapText="1" indent="3"/>
    </xf>
    <xf numFmtId="0" fontId="48" fillId="5" borderId="44" xfId="0" applyFont="1" applyFill="1" applyBorder="1" applyAlignment="1">
      <alignment horizontal="center" vertical="top" wrapText="1"/>
    </xf>
    <xf numFmtId="164" fontId="16" fillId="5" borderId="44" xfId="0" applyNumberFormat="1" applyFont="1" applyFill="1" applyBorder="1" applyAlignment="1">
      <alignment horizontal="left" wrapText="1"/>
    </xf>
    <xf numFmtId="164" fontId="16" fillId="5" borderId="45" xfId="0" applyNumberFormat="1" applyFont="1" applyFill="1" applyBorder="1" applyAlignment="1">
      <alignment horizontal="left" wrapText="1"/>
    </xf>
    <xf numFmtId="0" fontId="19" fillId="5" borderId="3" xfId="0" applyFont="1" applyFill="1" applyBorder="1" applyAlignment="1">
      <alignment horizontal="left" vertical="top" wrapText="1"/>
    </xf>
    <xf numFmtId="0" fontId="19" fillId="5" borderId="4" xfId="0" applyFont="1" applyFill="1" applyBorder="1" applyAlignment="1">
      <alignment horizontal="left" vertical="top" wrapText="1"/>
    </xf>
    <xf numFmtId="0" fontId="19" fillId="5" borderId="5" xfId="0" applyFont="1" applyFill="1" applyBorder="1" applyAlignment="1">
      <alignment horizontal="left" vertical="top" wrapText="1"/>
    </xf>
    <xf numFmtId="0" fontId="19" fillId="5" borderId="43" xfId="0" applyFont="1" applyFill="1" applyBorder="1" applyAlignment="1">
      <alignment horizontal="left" vertical="top" wrapText="1"/>
    </xf>
    <xf numFmtId="0" fontId="28" fillId="5" borderId="46" xfId="0" applyFont="1" applyFill="1" applyBorder="1" applyAlignment="1">
      <alignment horizontal="left" vertical="top"/>
    </xf>
    <xf numFmtId="0" fontId="28" fillId="5" borderId="47" xfId="0" applyFont="1" applyFill="1" applyBorder="1" applyAlignment="1">
      <alignment horizontal="left" vertical="top"/>
    </xf>
    <xf numFmtId="0" fontId="19" fillId="5" borderId="46" xfId="0" applyFont="1" applyFill="1" applyBorder="1" applyAlignment="1">
      <alignment horizontal="left" vertical="top" wrapText="1"/>
    </xf>
    <xf numFmtId="0" fontId="19" fillId="5" borderId="46" xfId="0" applyFont="1" applyFill="1" applyBorder="1" applyAlignment="1">
      <alignment horizontal="left" vertical="center"/>
    </xf>
    <xf numFmtId="0" fontId="19" fillId="5" borderId="47" xfId="0" applyFont="1" applyFill="1" applyBorder="1" applyAlignment="1">
      <alignment horizontal="left" vertical="center"/>
    </xf>
    <xf numFmtId="0" fontId="19" fillId="5" borderId="49" xfId="0" applyFont="1" applyFill="1" applyBorder="1" applyAlignment="1">
      <alignment horizontal="left" vertical="center"/>
    </xf>
    <xf numFmtId="0" fontId="19" fillId="5" borderId="50" xfId="0" applyFont="1" applyFill="1" applyBorder="1" applyAlignment="1">
      <alignment horizontal="left" vertical="center"/>
    </xf>
    <xf numFmtId="0" fontId="48" fillId="5" borderId="47" xfId="0" applyFont="1" applyFill="1" applyBorder="1" applyAlignment="1">
      <alignment horizontal="center" vertical="top" wrapText="1"/>
    </xf>
    <xf numFmtId="164" fontId="48" fillId="5" borderId="47" xfId="0" applyNumberFormat="1" applyFont="1" applyFill="1" applyBorder="1" applyAlignment="1">
      <alignment horizontal="center" vertical="top" wrapText="1"/>
    </xf>
    <xf numFmtId="164" fontId="48" fillId="5" borderId="48" xfId="0" applyNumberFormat="1" applyFont="1" applyFill="1" applyBorder="1" applyAlignment="1">
      <alignment horizontal="center" vertical="top" wrapText="1"/>
    </xf>
    <xf numFmtId="0" fontId="16" fillId="0" borderId="50" xfId="0" applyFont="1" applyBorder="1" applyAlignment="1">
      <alignment horizontal="left" wrapText="1"/>
    </xf>
    <xf numFmtId="164" fontId="41" fillId="0" borderId="47" xfId="0" applyNumberFormat="1" applyFont="1" applyBorder="1" applyAlignment="1">
      <alignment horizontal="right" wrapText="1"/>
    </xf>
    <xf numFmtId="164" fontId="41" fillId="0" borderId="48" xfId="0" applyNumberFormat="1" applyFont="1" applyBorder="1" applyAlignment="1">
      <alignment horizontal="right" wrapText="1"/>
    </xf>
    <xf numFmtId="164" fontId="19" fillId="5" borderId="47" xfId="0" applyNumberFormat="1" applyFont="1" applyFill="1" applyBorder="1" applyAlignment="1">
      <alignment horizontal="center" vertical="top" wrapText="1"/>
    </xf>
    <xf numFmtId="164" fontId="19" fillId="5" borderId="48" xfId="0" applyNumberFormat="1" applyFont="1" applyFill="1" applyBorder="1" applyAlignment="1">
      <alignment horizontal="center" vertical="top" wrapText="1"/>
    </xf>
    <xf numFmtId="164" fontId="16" fillId="0" borderId="47" xfId="0" applyNumberFormat="1" applyFont="1" applyBorder="1" applyAlignment="1">
      <alignment horizontal="left" wrapText="1"/>
    </xf>
    <xf numFmtId="164" fontId="16" fillId="0" borderId="48" xfId="0" applyNumberFormat="1" applyFont="1" applyBorder="1" applyAlignment="1">
      <alignment horizontal="left" wrapText="1"/>
    </xf>
    <xf numFmtId="164" fontId="16" fillId="0" borderId="47" xfId="0" applyNumberFormat="1" applyFont="1" applyBorder="1" applyAlignment="1">
      <alignment horizontal="left" vertical="center" wrapText="1"/>
    </xf>
    <xf numFmtId="164" fontId="16" fillId="0" borderId="48" xfId="0" applyNumberFormat="1" applyFont="1" applyBorder="1" applyAlignment="1">
      <alignment horizontal="left" vertical="center" wrapText="1"/>
    </xf>
    <xf numFmtId="0" fontId="50" fillId="17" borderId="3" xfId="0" applyFont="1" applyFill="1" applyBorder="1" applyAlignment="1">
      <alignment horizontal="right" vertical="top" wrapText="1"/>
    </xf>
    <xf numFmtId="0" fontId="50" fillId="17" borderId="4" xfId="0" applyFont="1" applyFill="1" applyBorder="1" applyAlignment="1">
      <alignment horizontal="right" vertical="top" wrapText="1"/>
    </xf>
    <xf numFmtId="0" fontId="15" fillId="5" borderId="58" xfId="0" applyFont="1" applyFill="1" applyBorder="1" applyAlignment="1">
      <alignment horizontal="center" vertical="top" wrapText="1"/>
    </xf>
    <xf numFmtId="0" fontId="48" fillId="9" borderId="42" xfId="0" applyFont="1" applyFill="1" applyBorder="1" applyAlignment="1">
      <alignment horizontal="center" vertical="top" wrapText="1"/>
    </xf>
    <xf numFmtId="164" fontId="48" fillId="9" borderId="42" xfId="0" applyNumberFormat="1" applyFont="1" applyFill="1" applyBorder="1" applyAlignment="1">
      <alignment horizontal="center" vertical="top" wrapText="1"/>
    </xf>
    <xf numFmtId="164" fontId="41" fillId="0" borderId="54" xfId="0" applyNumberFormat="1" applyFont="1" applyBorder="1" applyAlignment="1">
      <alignment horizontal="right" wrapText="1"/>
    </xf>
    <xf numFmtId="164" fontId="41" fillId="0" borderId="55" xfId="0" applyNumberFormat="1" applyFont="1" applyBorder="1" applyAlignment="1">
      <alignment horizontal="right" wrapText="1"/>
    </xf>
    <xf numFmtId="164" fontId="41" fillId="0" borderId="58" xfId="0" applyNumberFormat="1" applyFont="1" applyBorder="1" applyAlignment="1">
      <alignment horizontal="right" wrapText="1"/>
    </xf>
    <xf numFmtId="164" fontId="41" fillId="0" borderId="60" xfId="0" applyNumberFormat="1" applyFont="1" applyBorder="1" applyAlignment="1">
      <alignment horizontal="right" wrapText="1"/>
    </xf>
    <xf numFmtId="0" fontId="19" fillId="5" borderId="49" xfId="0" applyFont="1" applyFill="1" applyBorder="1" applyAlignment="1">
      <alignment horizontal="left" vertical="top" wrapText="1"/>
    </xf>
    <xf numFmtId="0" fontId="19" fillId="5" borderId="34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5" borderId="35" xfId="0" applyFont="1" applyFill="1" applyBorder="1" applyAlignment="1">
      <alignment horizontal="left" vertical="center"/>
    </xf>
    <xf numFmtId="0" fontId="29" fillId="0" borderId="47" xfId="0" applyFont="1" applyBorder="1" applyAlignment="1">
      <alignment horizontal="left" vertical="center" wrapText="1"/>
    </xf>
    <xf numFmtId="0" fontId="29" fillId="5" borderId="47" xfId="0" applyFont="1" applyFill="1" applyBorder="1" applyAlignment="1">
      <alignment horizontal="left" wrapText="1"/>
    </xf>
    <xf numFmtId="0" fontId="16" fillId="0" borderId="44" xfId="0" applyFont="1" applyBorder="1" applyAlignment="1">
      <alignment horizontal="left" vertical="center" wrapText="1"/>
    </xf>
    <xf numFmtId="164" fontId="16" fillId="0" borderId="44" xfId="0" applyNumberFormat="1" applyFont="1" applyBorder="1" applyAlignment="1">
      <alignment horizontal="right" vertical="center" wrapText="1"/>
    </xf>
    <xf numFmtId="0" fontId="48" fillId="5" borderId="42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164" fontId="16" fillId="5" borderId="47" xfId="0" applyNumberFormat="1" applyFont="1" applyFill="1" applyBorder="1" applyAlignment="1">
      <alignment horizontal="left" vertical="center" wrapText="1"/>
    </xf>
    <xf numFmtId="164" fontId="16" fillId="5" borderId="48" xfId="0" applyNumberFormat="1" applyFont="1" applyFill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164" fontId="16" fillId="0" borderId="50" xfId="0" applyNumberFormat="1" applyFont="1" applyBorder="1" applyAlignment="1">
      <alignment horizontal="right" vertical="center" wrapText="1"/>
    </xf>
    <xf numFmtId="0" fontId="15" fillId="5" borderId="42" xfId="0" applyFont="1" applyFill="1" applyBorder="1" applyAlignment="1">
      <alignment horizontal="center" vertical="top" wrapText="1"/>
    </xf>
    <xf numFmtId="0" fontId="49" fillId="0" borderId="47" xfId="0" applyFont="1" applyBorder="1" applyAlignment="1">
      <alignment horizontal="left" vertical="center" wrapText="1"/>
    </xf>
    <xf numFmtId="0" fontId="29" fillId="5" borderId="47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left" wrapText="1"/>
    </xf>
    <xf numFmtId="0" fontId="23" fillId="17" borderId="27" xfId="0" applyFont="1" applyFill="1" applyBorder="1" applyAlignment="1">
      <alignment horizontal="center" vertical="top" wrapText="1"/>
    </xf>
    <xf numFmtId="0" fontId="23" fillId="17" borderId="28" xfId="0" applyFont="1" applyFill="1" applyBorder="1" applyAlignment="1">
      <alignment horizontal="center" vertical="top" wrapText="1"/>
    </xf>
    <xf numFmtId="0" fontId="23" fillId="17" borderId="29" xfId="0" applyFont="1" applyFill="1" applyBorder="1" applyAlignment="1">
      <alignment horizontal="center" vertical="top" wrapText="1"/>
    </xf>
    <xf numFmtId="164" fontId="16" fillId="9" borderId="42" xfId="0" applyNumberFormat="1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wrapText="1"/>
    </xf>
    <xf numFmtId="0" fontId="16" fillId="5" borderId="51" xfId="0" applyFont="1" applyFill="1" applyBorder="1" applyAlignment="1">
      <alignment horizontal="left" wrapText="1"/>
    </xf>
    <xf numFmtId="164" fontId="16" fillId="0" borderId="50" xfId="0" applyNumberFormat="1" applyFont="1" applyBorder="1" applyAlignment="1">
      <alignment horizontal="left" vertical="center" wrapText="1"/>
    </xf>
    <xf numFmtId="164" fontId="16" fillId="0" borderId="51" xfId="0" applyNumberFormat="1" applyFont="1" applyBorder="1" applyAlignment="1">
      <alignment horizontal="left" vertical="center" wrapText="1"/>
    </xf>
    <xf numFmtId="164" fontId="41" fillId="0" borderId="52" xfId="0" applyNumberFormat="1" applyFont="1" applyBorder="1" applyAlignment="1">
      <alignment horizontal="right" wrapText="1"/>
    </xf>
    <xf numFmtId="164" fontId="41" fillId="0" borderId="74" xfId="0" applyNumberFormat="1" applyFont="1" applyBorder="1" applyAlignment="1">
      <alignment horizontal="right" wrapText="1"/>
    </xf>
    <xf numFmtId="164" fontId="41" fillId="0" borderId="50" xfId="0" applyNumberFormat="1" applyFont="1" applyBorder="1" applyAlignment="1">
      <alignment horizontal="right" wrapText="1"/>
    </xf>
    <xf numFmtId="164" fontId="41" fillId="0" borderId="51" xfId="0" applyNumberFormat="1" applyFont="1" applyBorder="1" applyAlignment="1">
      <alignment horizontal="right" wrapText="1"/>
    </xf>
    <xf numFmtId="0" fontId="47" fillId="17" borderId="27" xfId="0" applyFont="1" applyFill="1" applyBorder="1" applyAlignment="1">
      <alignment horizontal="center" vertical="center" wrapText="1"/>
    </xf>
    <xf numFmtId="0" fontId="47" fillId="17" borderId="28" xfId="0" applyFont="1" applyFill="1" applyBorder="1" applyAlignment="1">
      <alignment horizontal="center" vertical="center" wrapText="1"/>
    </xf>
    <xf numFmtId="0" fontId="47" fillId="17" borderId="29" xfId="0" applyFont="1" applyFill="1" applyBorder="1" applyAlignment="1">
      <alignment horizontal="center" vertical="center" wrapText="1"/>
    </xf>
    <xf numFmtId="164" fontId="16" fillId="0" borderId="44" xfId="0" applyNumberFormat="1" applyFont="1" applyBorder="1" applyAlignment="1">
      <alignment horizontal="center" vertical="top"/>
    </xf>
    <xf numFmtId="164" fontId="16" fillId="0" borderId="47" xfId="0" applyNumberFormat="1" applyFont="1" applyBorder="1" applyAlignment="1">
      <alignment horizontal="center" vertical="top"/>
    </xf>
    <xf numFmtId="164" fontId="16" fillId="0" borderId="50" xfId="0" applyNumberFormat="1" applyFont="1" applyBorder="1" applyAlignment="1">
      <alignment horizontal="center" vertical="top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5" fillId="8" borderId="11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  <xf numFmtId="0" fontId="15" fillId="8" borderId="24" xfId="0" applyFont="1" applyFill="1" applyBorder="1" applyAlignment="1">
      <alignment horizontal="center" vertical="top" wrapText="1"/>
    </xf>
    <xf numFmtId="164" fontId="15" fillId="8" borderId="25" xfId="0" applyNumberFormat="1" applyFont="1" applyFill="1" applyBorder="1" applyAlignment="1">
      <alignment horizontal="left" vertical="top" wrapText="1"/>
    </xf>
    <xf numFmtId="164" fontId="15" fillId="8" borderId="12" xfId="0" applyNumberFormat="1" applyFont="1" applyFill="1" applyBorder="1" applyAlignment="1">
      <alignment horizontal="left" vertical="top" wrapText="1"/>
    </xf>
    <xf numFmtId="164" fontId="15" fillId="8" borderId="13" xfId="0" applyNumberFormat="1" applyFont="1" applyFill="1" applyBorder="1" applyAlignment="1">
      <alignment horizontal="left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center" vertical="top" wrapText="1"/>
    </xf>
    <xf numFmtId="0" fontId="15" fillId="8" borderId="13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5" fillId="8" borderId="69" xfId="0" applyFont="1" applyFill="1" applyBorder="1" applyAlignment="1">
      <alignment horizontal="right" vertical="top" wrapText="1" indent="26"/>
    </xf>
    <xf numFmtId="0" fontId="15" fillId="8" borderId="70" xfId="0" applyFont="1" applyFill="1" applyBorder="1" applyAlignment="1">
      <alignment horizontal="right" vertical="top" wrapText="1" indent="26"/>
    </xf>
    <xf numFmtId="0" fontId="15" fillId="8" borderId="71" xfId="0" applyFont="1" applyFill="1" applyBorder="1" applyAlignment="1">
      <alignment horizontal="right" vertical="top" wrapText="1" indent="26"/>
    </xf>
    <xf numFmtId="164" fontId="15" fillId="8" borderId="72" xfId="0" applyNumberFormat="1" applyFont="1" applyFill="1" applyBorder="1" applyAlignment="1">
      <alignment horizontal="left" vertical="top" wrapText="1"/>
    </xf>
    <xf numFmtId="164" fontId="15" fillId="8" borderId="70" xfId="0" applyNumberFormat="1" applyFont="1" applyFill="1" applyBorder="1" applyAlignment="1">
      <alignment horizontal="left" vertical="top" wrapText="1"/>
    </xf>
    <xf numFmtId="164" fontId="15" fillId="8" borderId="73" xfId="0" applyNumberFormat="1" applyFont="1" applyFill="1" applyBorder="1" applyAlignment="1">
      <alignment horizontal="left" vertical="top" wrapText="1"/>
    </xf>
    <xf numFmtId="0" fontId="15" fillId="7" borderId="38" xfId="0" applyFont="1" applyFill="1" applyBorder="1" applyAlignment="1">
      <alignment horizontal="center" vertical="top" wrapText="1"/>
    </xf>
    <xf numFmtId="0" fontId="15" fillId="7" borderId="37" xfId="0" applyFont="1" applyFill="1" applyBorder="1" applyAlignment="1">
      <alignment horizontal="center" vertical="top" wrapText="1"/>
    </xf>
    <xf numFmtId="0" fontId="15" fillId="8" borderId="11" xfId="0" applyFont="1" applyFill="1" applyBorder="1" applyAlignment="1">
      <alignment horizontal="right" vertical="top" wrapText="1" indent="26"/>
    </xf>
    <xf numFmtId="0" fontId="15" fillId="8" borderId="12" xfId="0" applyFont="1" applyFill="1" applyBorder="1" applyAlignment="1">
      <alignment horizontal="right" vertical="top" wrapText="1" indent="26"/>
    </xf>
    <xf numFmtId="0" fontId="15" fillId="8" borderId="24" xfId="0" applyFont="1" applyFill="1" applyBorder="1" applyAlignment="1">
      <alignment horizontal="right" vertical="top" wrapText="1" indent="26"/>
    </xf>
    <xf numFmtId="0" fontId="23" fillId="17" borderId="27" xfId="0" applyFont="1" applyFill="1" applyBorder="1" applyAlignment="1">
      <alignment horizontal="center" vertical="center" wrapText="1"/>
    </xf>
    <xf numFmtId="0" fontId="23" fillId="17" borderId="28" xfId="0" applyFont="1" applyFill="1" applyBorder="1" applyAlignment="1">
      <alignment horizontal="center" vertical="center" wrapText="1"/>
    </xf>
    <xf numFmtId="0" fontId="23" fillId="17" borderId="29" xfId="0" applyFont="1" applyFill="1" applyBorder="1" applyAlignment="1">
      <alignment horizontal="center" vertical="center" wrapText="1"/>
    </xf>
    <xf numFmtId="0" fontId="19" fillId="5" borderId="102" xfId="0" applyFont="1" applyFill="1" applyBorder="1" applyAlignment="1">
      <alignment horizontal="left" vertical="top" wrapText="1"/>
    </xf>
    <xf numFmtId="0" fontId="19" fillId="5" borderId="62" xfId="0" applyFont="1" applyFill="1" applyBorder="1" applyAlignment="1">
      <alignment horizontal="left" vertical="top" wrapText="1"/>
    </xf>
    <xf numFmtId="0" fontId="19" fillId="5" borderId="61" xfId="0" applyFont="1" applyFill="1" applyBorder="1" applyAlignment="1">
      <alignment horizontal="left" vertical="top" wrapText="1"/>
    </xf>
    <xf numFmtId="0" fontId="19" fillId="5" borderId="103" xfId="0" applyFont="1" applyFill="1" applyBorder="1" applyAlignment="1">
      <alignment horizontal="left" vertical="top" wrapText="1"/>
    </xf>
    <xf numFmtId="0" fontId="19" fillId="5" borderId="104" xfId="0" applyFont="1" applyFill="1" applyBorder="1" applyAlignment="1">
      <alignment horizontal="left" vertical="top" wrapText="1"/>
    </xf>
    <xf numFmtId="0" fontId="19" fillId="5" borderId="105" xfId="0" applyFont="1" applyFill="1" applyBorder="1" applyAlignment="1">
      <alignment horizontal="left" vertical="top" wrapText="1"/>
    </xf>
    <xf numFmtId="0" fontId="19" fillId="5" borderId="107" xfId="0" applyFont="1" applyFill="1" applyBorder="1" applyAlignment="1">
      <alignment horizontal="left" vertical="top" wrapText="1"/>
    </xf>
    <xf numFmtId="0" fontId="19" fillId="5" borderId="108" xfId="0" applyFont="1" applyFill="1" applyBorder="1" applyAlignment="1">
      <alignment horizontal="left" vertical="top" wrapText="1"/>
    </xf>
    <xf numFmtId="0" fontId="19" fillId="5" borderId="109" xfId="0" applyFont="1" applyFill="1" applyBorder="1" applyAlignment="1">
      <alignment horizontal="left" vertical="top" wrapText="1"/>
    </xf>
    <xf numFmtId="164" fontId="16" fillId="0" borderId="110" xfId="0" applyNumberFormat="1" applyFont="1" applyBorder="1" applyAlignment="1">
      <alignment horizontal="right" wrapText="1"/>
    </xf>
    <xf numFmtId="0" fontId="19" fillId="0" borderId="47" xfId="0" applyFont="1" applyBorder="1" applyAlignment="1">
      <alignment horizontal="left" wrapText="1"/>
    </xf>
    <xf numFmtId="0" fontId="31" fillId="5" borderId="49" xfId="0" applyFont="1" applyFill="1" applyBorder="1" applyAlignment="1">
      <alignment horizontal="left" vertical="top" wrapText="1"/>
    </xf>
    <xf numFmtId="0" fontId="31" fillId="5" borderId="50" xfId="0" applyFont="1" applyFill="1" applyBorder="1" applyAlignment="1">
      <alignment horizontal="left" vertical="top" wrapText="1"/>
    </xf>
    <xf numFmtId="0" fontId="23" fillId="17" borderId="43" xfId="0" applyFont="1" applyFill="1" applyBorder="1" applyAlignment="1">
      <alignment horizontal="left" vertical="top" wrapText="1"/>
    </xf>
    <xf numFmtId="0" fontId="23" fillId="17" borderId="44" xfId="0" applyFont="1" applyFill="1" applyBorder="1" applyAlignment="1">
      <alignment horizontal="left" vertical="top" wrapText="1"/>
    </xf>
    <xf numFmtId="0" fontId="23" fillId="17" borderId="45" xfId="0" applyFont="1" applyFill="1" applyBorder="1" applyAlignment="1">
      <alignment horizontal="left" vertical="top" wrapText="1"/>
    </xf>
    <xf numFmtId="0" fontId="31" fillId="5" borderId="46" xfId="0" applyFont="1" applyFill="1" applyBorder="1" applyAlignment="1">
      <alignment horizontal="left" vertical="top" wrapText="1"/>
    </xf>
    <xf numFmtId="0" fontId="43" fillId="5" borderId="47" xfId="0" applyFont="1" applyFill="1" applyBorder="1" applyAlignment="1">
      <alignment horizontal="left" vertical="top" wrapText="1"/>
    </xf>
    <xf numFmtId="0" fontId="16" fillId="5" borderId="56" xfId="0" applyFont="1" applyFill="1" applyBorder="1" applyAlignment="1">
      <alignment horizontal="left" wrapText="1"/>
    </xf>
    <xf numFmtId="0" fontId="43" fillId="5" borderId="46" xfId="0" applyFont="1" applyFill="1" applyBorder="1" applyAlignment="1">
      <alignment horizontal="left" vertical="top" wrapText="1"/>
    </xf>
    <xf numFmtId="164" fontId="19" fillId="0" borderId="47" xfId="0" applyNumberFormat="1" applyFont="1" applyBorder="1" applyAlignment="1">
      <alignment horizontal="right" wrapText="1"/>
    </xf>
    <xf numFmtId="164" fontId="33" fillId="0" borderId="47" xfId="0" applyNumberFormat="1" applyFont="1" applyBorder="1" applyAlignment="1">
      <alignment horizontal="right" vertical="center" wrapText="1"/>
    </xf>
    <xf numFmtId="0" fontId="46" fillId="0" borderId="47" xfId="0" applyFont="1" applyBorder="1" applyAlignment="1">
      <alignment horizontal="left" vertical="center" wrapText="1"/>
    </xf>
    <xf numFmtId="164" fontId="46" fillId="0" borderId="47" xfId="0" applyNumberFormat="1" applyFont="1" applyBorder="1" applyAlignment="1">
      <alignment horizontal="right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 wrapText="1"/>
    </xf>
    <xf numFmtId="0" fontId="23" fillId="17" borderId="5" xfId="0" applyFont="1" applyFill="1" applyBorder="1" applyAlignment="1">
      <alignment horizontal="center" vertical="center" wrapText="1"/>
    </xf>
    <xf numFmtId="0" fontId="23" fillId="17" borderId="30" xfId="0" applyFont="1" applyFill="1" applyBorder="1" applyAlignment="1">
      <alignment horizontal="left" vertical="center" wrapText="1"/>
    </xf>
    <xf numFmtId="0" fontId="23" fillId="17" borderId="31" xfId="0" applyFont="1" applyFill="1" applyBorder="1" applyAlignment="1">
      <alignment horizontal="left" vertical="center" wrapText="1"/>
    </xf>
    <xf numFmtId="0" fontId="23" fillId="17" borderId="32" xfId="0" applyFont="1" applyFill="1" applyBorder="1" applyAlignment="1">
      <alignment horizontal="left" vertical="center" wrapText="1"/>
    </xf>
    <xf numFmtId="0" fontId="23" fillId="17" borderId="30" xfId="0" applyFont="1" applyFill="1" applyBorder="1" applyAlignment="1">
      <alignment horizontal="center" vertical="center" wrapText="1"/>
    </xf>
    <xf numFmtId="0" fontId="23" fillId="17" borderId="31" xfId="0" applyFont="1" applyFill="1" applyBorder="1" applyAlignment="1">
      <alignment horizontal="center" vertical="center" wrapText="1"/>
    </xf>
    <xf numFmtId="0" fontId="23" fillId="17" borderId="32" xfId="0" applyFont="1" applyFill="1" applyBorder="1" applyAlignment="1">
      <alignment horizontal="center" vertical="center" wrapText="1"/>
    </xf>
    <xf numFmtId="0" fontId="23" fillId="17" borderId="30" xfId="0" applyFont="1" applyFill="1" applyBorder="1" applyAlignment="1">
      <alignment horizontal="center" vertical="top" wrapText="1"/>
    </xf>
    <xf numFmtId="0" fontId="23" fillId="17" borderId="31" xfId="0" applyFont="1" applyFill="1" applyBorder="1" applyAlignment="1">
      <alignment horizontal="center" vertical="top" wrapText="1"/>
    </xf>
    <xf numFmtId="0" fontId="23" fillId="17" borderId="32" xfId="0" applyFont="1" applyFill="1" applyBorder="1" applyAlignment="1">
      <alignment horizontal="center" vertical="top" wrapText="1"/>
    </xf>
    <xf numFmtId="0" fontId="31" fillId="5" borderId="43" xfId="0" applyFont="1" applyFill="1" applyBorder="1" applyAlignment="1">
      <alignment horizontal="left" vertical="top" wrapText="1"/>
    </xf>
    <xf numFmtId="0" fontId="31" fillId="5" borderId="44" xfId="0" applyFont="1" applyFill="1" applyBorder="1" applyAlignment="1">
      <alignment horizontal="left" vertical="top" wrapText="1"/>
    </xf>
    <xf numFmtId="0" fontId="19" fillId="0" borderId="44" xfId="0" applyFont="1" applyBorder="1" applyAlignment="1">
      <alignment horizontal="left" wrapText="1"/>
    </xf>
    <xf numFmtId="164" fontId="19" fillId="0" borderId="44" xfId="0" applyNumberFormat="1" applyFont="1" applyBorder="1" applyAlignment="1">
      <alignment horizontal="right" wrapText="1"/>
    </xf>
    <xf numFmtId="164" fontId="42" fillId="0" borderId="47" xfId="0" applyNumberFormat="1" applyFont="1" applyBorder="1" applyAlignment="1">
      <alignment horizontal="right" wrapText="1"/>
    </xf>
    <xf numFmtId="0" fontId="16" fillId="5" borderId="48" xfId="0" applyFont="1" applyFill="1" applyBorder="1" applyAlignment="1">
      <alignment horizontal="left" wrapText="1"/>
    </xf>
    <xf numFmtId="0" fontId="15" fillId="5" borderId="46" xfId="0" applyFont="1" applyFill="1" applyBorder="1" applyAlignment="1">
      <alignment horizontal="left" vertical="top" wrapText="1"/>
    </xf>
    <xf numFmtId="0" fontId="15" fillId="5" borderId="47" xfId="0" applyFont="1" applyFill="1" applyBorder="1" applyAlignment="1">
      <alignment horizontal="left" vertical="top" wrapText="1"/>
    </xf>
    <xf numFmtId="0" fontId="16" fillId="5" borderId="46" xfId="0" applyFont="1" applyFill="1" applyBorder="1" applyAlignment="1">
      <alignment horizontal="left" vertical="top" wrapText="1"/>
    </xf>
    <xf numFmtId="0" fontId="16" fillId="5" borderId="48" xfId="0" applyFont="1" applyFill="1" applyBorder="1" applyAlignment="1">
      <alignment horizontal="left" vertical="center" wrapText="1"/>
    </xf>
    <xf numFmtId="164" fontId="41" fillId="0" borderId="44" xfId="0" applyNumberFormat="1" applyFont="1" applyBorder="1" applyAlignment="1">
      <alignment horizontal="right" wrapText="1"/>
    </xf>
    <xf numFmtId="0" fontId="19" fillId="5" borderId="50" xfId="0" applyFont="1" applyFill="1" applyBorder="1" applyAlignment="1">
      <alignment horizontal="left" vertical="top" wrapText="1" indent="12"/>
    </xf>
    <xf numFmtId="0" fontId="15" fillId="4" borderId="3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35" xfId="0" applyFont="1" applyFill="1" applyBorder="1" applyAlignment="1">
      <alignment horizontal="left" vertical="top" wrapText="1"/>
    </xf>
    <xf numFmtId="0" fontId="19" fillId="5" borderId="45" xfId="0" applyFont="1" applyFill="1" applyBorder="1" applyAlignment="1">
      <alignment horizontal="left" vertical="top" wrapText="1"/>
    </xf>
    <xf numFmtId="0" fontId="19" fillId="5" borderId="50" xfId="0" applyFont="1" applyFill="1" applyBorder="1" applyAlignment="1">
      <alignment horizontal="center" vertical="top" wrapText="1"/>
    </xf>
    <xf numFmtId="0" fontId="19" fillId="5" borderId="51" xfId="0" applyFont="1" applyFill="1" applyBorder="1" applyAlignment="1">
      <alignment horizontal="center" vertical="top" wrapText="1"/>
    </xf>
    <xf numFmtId="0" fontId="23" fillId="17" borderId="30" xfId="0" applyFont="1" applyFill="1" applyBorder="1" applyAlignment="1">
      <alignment horizontal="left" vertical="top" wrapText="1" indent="3"/>
    </xf>
    <xf numFmtId="0" fontId="23" fillId="17" borderId="31" xfId="0" applyFont="1" applyFill="1" applyBorder="1" applyAlignment="1">
      <alignment horizontal="left" vertical="top" wrapText="1" indent="3"/>
    </xf>
    <xf numFmtId="0" fontId="23" fillId="17" borderId="32" xfId="0" applyFont="1" applyFill="1" applyBorder="1" applyAlignment="1">
      <alignment horizontal="left" vertical="top" wrapText="1" indent="3"/>
    </xf>
    <xf numFmtId="0" fontId="29" fillId="5" borderId="34" xfId="0" applyFont="1" applyFill="1" applyBorder="1" applyAlignment="1">
      <alignment vertical="top" wrapText="1"/>
    </xf>
    <xf numFmtId="0" fontId="29" fillId="5" borderId="0" xfId="0" applyFont="1" applyFill="1" applyAlignment="1">
      <alignment vertical="top" wrapText="1"/>
    </xf>
    <xf numFmtId="0" fontId="29" fillId="5" borderId="112" xfId="0" applyFont="1" applyFill="1" applyBorder="1" applyAlignment="1">
      <alignment vertical="top" wrapText="1"/>
    </xf>
    <xf numFmtId="164" fontId="26" fillId="15" borderId="44" xfId="0" applyNumberFormat="1" applyFont="1" applyFill="1" applyBorder="1" applyAlignment="1">
      <alignment horizontal="center" wrapText="1"/>
    </xf>
    <xf numFmtId="0" fontId="52" fillId="2" borderId="1" xfId="2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15" fillId="4" borderId="27" xfId="0" applyFont="1" applyFill="1" applyBorder="1" applyAlignment="1">
      <alignment horizontal="left" vertical="top" wrapText="1"/>
    </xf>
    <xf numFmtId="0" fontId="15" fillId="4" borderId="28" xfId="0" applyFont="1" applyFill="1" applyBorder="1" applyAlignment="1">
      <alignment horizontal="left" vertical="top" wrapText="1"/>
    </xf>
    <xf numFmtId="0" fontId="15" fillId="4" borderId="29" xfId="0" applyFont="1" applyFill="1" applyBorder="1" applyAlignment="1">
      <alignment horizontal="left" vertical="top" wrapText="1"/>
    </xf>
    <xf numFmtId="0" fontId="15" fillId="5" borderId="43" xfId="0" applyFont="1" applyFill="1" applyBorder="1" applyAlignment="1">
      <alignment horizontal="left" vertical="top" wrapText="1"/>
    </xf>
    <xf numFmtId="0" fontId="15" fillId="5" borderId="44" xfId="0" applyFont="1" applyFill="1" applyBorder="1" applyAlignment="1">
      <alignment horizontal="left" vertical="top" wrapText="1"/>
    </xf>
    <xf numFmtId="0" fontId="16" fillId="0" borderId="45" xfId="0" applyFont="1" applyBorder="1" applyAlignment="1">
      <alignment horizontal="left" wrapText="1"/>
    </xf>
    <xf numFmtId="0" fontId="16" fillId="0" borderId="48" xfId="0" applyFont="1" applyBorder="1" applyAlignment="1">
      <alignment horizontal="left" wrapText="1"/>
    </xf>
    <xf numFmtId="0" fontId="15" fillId="5" borderId="49" xfId="0" applyFont="1" applyFill="1" applyBorder="1" applyAlignment="1">
      <alignment horizontal="left" vertical="top" wrapText="1"/>
    </xf>
    <xf numFmtId="0" fontId="15" fillId="5" borderId="50" xfId="0" applyFont="1" applyFill="1" applyBorder="1" applyAlignment="1">
      <alignment horizontal="left" vertical="top" wrapText="1"/>
    </xf>
    <xf numFmtId="0" fontId="16" fillId="0" borderId="51" xfId="0" applyFont="1" applyBorder="1" applyAlignment="1">
      <alignment horizontal="left" wrapText="1"/>
    </xf>
    <xf numFmtId="0" fontId="19" fillId="5" borderId="44" xfId="0" applyFont="1" applyFill="1" applyBorder="1" applyAlignment="1">
      <alignment horizontal="left" vertical="top" wrapText="1" indent="9"/>
    </xf>
    <xf numFmtId="0" fontId="19" fillId="5" borderId="44" xfId="0" applyFont="1" applyFill="1" applyBorder="1" applyAlignment="1">
      <alignment horizontal="center" vertical="top" wrapText="1"/>
    </xf>
    <xf numFmtId="0" fontId="19" fillId="5" borderId="45" xfId="0" applyFont="1" applyFill="1" applyBorder="1" applyAlignment="1">
      <alignment horizontal="center" vertical="top" wrapText="1"/>
    </xf>
    <xf numFmtId="0" fontId="19" fillId="5" borderId="47" xfId="0" applyFont="1" applyFill="1" applyBorder="1" applyAlignment="1">
      <alignment horizontal="left" vertical="top" wrapText="1" indent="10"/>
    </xf>
    <xf numFmtId="0" fontId="19" fillId="5" borderId="47" xfId="0" applyFont="1" applyFill="1" applyBorder="1" applyAlignment="1">
      <alignment horizontal="left" vertical="top" wrapText="1" indent="8"/>
    </xf>
    <xf numFmtId="0" fontId="19" fillId="5" borderId="48" xfId="0" applyFont="1" applyFill="1" applyBorder="1" applyAlignment="1">
      <alignment horizontal="left" vertical="top" wrapText="1" indent="8"/>
    </xf>
    <xf numFmtId="0" fontId="19" fillId="5" borderId="47" xfId="0" applyFont="1" applyFill="1" applyBorder="1" applyAlignment="1">
      <alignment horizontal="center" vertical="top" wrapText="1"/>
    </xf>
    <xf numFmtId="0" fontId="19" fillId="5" borderId="48" xfId="0" applyFont="1" applyFill="1" applyBorder="1" applyAlignment="1">
      <alignment horizontal="left" vertical="top" wrapText="1" indent="10"/>
    </xf>
    <xf numFmtId="0" fontId="56" fillId="2" borderId="1" xfId="2" applyFont="1" applyFill="1" applyBorder="1" applyAlignment="1">
      <alignment horizontal="center" vertical="center" wrapText="1"/>
    </xf>
    <xf numFmtId="0" fontId="46" fillId="8" borderId="27" xfId="0" applyFont="1" applyFill="1" applyBorder="1" applyAlignment="1">
      <alignment horizontal="center" vertical="top" wrapText="1"/>
    </xf>
    <xf numFmtId="0" fontId="46" fillId="8" borderId="28" xfId="0" applyFont="1" applyFill="1" applyBorder="1" applyAlignment="1">
      <alignment horizontal="center" vertical="top" wrapText="1"/>
    </xf>
    <xf numFmtId="0" fontId="46" fillId="8" borderId="29" xfId="0" applyFont="1" applyFill="1" applyBorder="1" applyAlignment="1">
      <alignment horizontal="center" vertical="top" wrapText="1"/>
    </xf>
    <xf numFmtId="0" fontId="56" fillId="8" borderId="34" xfId="2" applyFont="1" applyFill="1" applyBorder="1" applyAlignment="1">
      <alignment horizontal="center" vertical="top" wrapText="1"/>
    </xf>
    <xf numFmtId="0" fontId="56" fillId="8" borderId="0" xfId="2" applyFont="1" applyFill="1" applyAlignment="1">
      <alignment horizontal="center" vertical="top" wrapText="1"/>
    </xf>
    <xf numFmtId="0" fontId="56" fillId="8" borderId="75" xfId="2" applyFont="1" applyFill="1" applyBorder="1" applyAlignment="1">
      <alignment horizontal="center" vertical="top" wrapText="1"/>
    </xf>
    <xf numFmtId="0" fontId="51" fillId="17" borderId="27" xfId="0" applyFont="1" applyFill="1" applyBorder="1" applyAlignment="1">
      <alignment horizontal="center" vertical="center" wrapText="1"/>
    </xf>
    <xf numFmtId="0" fontId="51" fillId="17" borderId="28" xfId="0" applyFont="1" applyFill="1" applyBorder="1" applyAlignment="1">
      <alignment horizontal="center" vertical="center" wrapText="1"/>
    </xf>
    <xf numFmtId="0" fontId="51" fillId="17" borderId="3" xfId="0" applyFont="1" applyFill="1" applyBorder="1" applyAlignment="1">
      <alignment horizontal="center" vertical="center" wrapText="1"/>
    </xf>
    <xf numFmtId="0" fontId="51" fillId="17" borderId="4" xfId="0" applyFont="1" applyFill="1" applyBorder="1" applyAlignment="1">
      <alignment horizontal="center" vertical="center" wrapText="1"/>
    </xf>
    <xf numFmtId="0" fontId="52" fillId="2" borderId="0" xfId="2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left" vertical="center" wrapText="1"/>
    </xf>
    <xf numFmtId="0" fontId="27" fillId="5" borderId="47" xfId="0" applyFont="1" applyFill="1" applyBorder="1" applyAlignment="1">
      <alignment horizontal="left" vertical="center" wrapText="1"/>
    </xf>
    <xf numFmtId="0" fontId="35" fillId="5" borderId="76" xfId="0" applyFont="1" applyFill="1" applyBorder="1" applyAlignment="1">
      <alignment horizontal="center" vertical="center" wrapText="1"/>
    </xf>
    <xf numFmtId="0" fontId="35" fillId="5" borderId="79" xfId="0" applyFont="1" applyFill="1" applyBorder="1" applyAlignment="1">
      <alignment horizontal="center" vertical="center" wrapText="1"/>
    </xf>
    <xf numFmtId="0" fontId="35" fillId="5" borderId="81" xfId="0" applyFont="1" applyFill="1" applyBorder="1" applyAlignment="1">
      <alignment horizontal="center" vertical="center" wrapText="1"/>
    </xf>
    <xf numFmtId="0" fontId="15" fillId="5" borderId="77" xfId="0" applyFont="1" applyFill="1" applyBorder="1" applyAlignment="1">
      <alignment horizontal="center" vertical="center" wrapText="1"/>
    </xf>
    <xf numFmtId="0" fontId="16" fillId="5" borderId="78" xfId="0" applyFont="1" applyFill="1" applyBorder="1" applyAlignment="1">
      <alignment horizontal="left" vertical="top" wrapText="1"/>
    </xf>
    <xf numFmtId="0" fontId="16" fillId="5" borderId="80" xfId="0" applyFont="1" applyFill="1" applyBorder="1" applyAlignment="1">
      <alignment horizontal="left" vertical="top" wrapText="1"/>
    </xf>
    <xf numFmtId="0" fontId="16" fillId="5" borderId="83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82" xfId="0" applyFont="1" applyFill="1" applyBorder="1" applyAlignment="1">
      <alignment horizontal="center" vertical="center" wrapText="1"/>
    </xf>
    <xf numFmtId="0" fontId="51" fillId="17" borderId="27" xfId="0" applyFont="1" applyFill="1" applyBorder="1" applyAlignment="1">
      <alignment horizontal="center" vertical="top" wrapText="1"/>
    </xf>
    <xf numFmtId="0" fontId="51" fillId="17" borderId="28" xfId="0" applyFont="1" applyFill="1" applyBorder="1" applyAlignment="1">
      <alignment horizontal="center" vertical="top" wrapText="1"/>
    </xf>
    <xf numFmtId="0" fontId="51" fillId="17" borderId="29" xfId="0" applyFont="1" applyFill="1" applyBorder="1" applyAlignment="1">
      <alignment horizontal="center" vertical="top" wrapText="1"/>
    </xf>
    <xf numFmtId="0" fontId="59" fillId="5" borderId="82" xfId="0" applyFont="1" applyFill="1" applyBorder="1" applyAlignment="1">
      <alignment horizontal="center" vertical="center" wrapText="1"/>
    </xf>
    <xf numFmtId="0" fontId="58" fillId="2" borderId="1" xfId="2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left" wrapText="1"/>
    </xf>
    <xf numFmtId="0" fontId="16" fillId="5" borderId="44" xfId="0" applyFont="1" applyFill="1" applyBorder="1" applyAlignment="1">
      <alignment horizontal="left" wrapText="1"/>
    </xf>
    <xf numFmtId="0" fontId="16" fillId="5" borderId="76" xfId="0" applyFont="1" applyFill="1" applyBorder="1" applyAlignment="1">
      <alignment horizontal="left" vertical="top" wrapText="1"/>
    </xf>
    <xf numFmtId="0" fontId="16" fillId="5" borderId="79" xfId="0" applyFont="1" applyFill="1" applyBorder="1" applyAlignment="1">
      <alignment horizontal="left" vertical="top" wrapText="1"/>
    </xf>
    <xf numFmtId="0" fontId="16" fillId="5" borderId="81" xfId="0" applyFont="1" applyFill="1" applyBorder="1" applyAlignment="1">
      <alignment horizontal="left" vertical="top" wrapText="1"/>
    </xf>
    <xf numFmtId="0" fontId="15" fillId="5" borderId="77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82" xfId="0" applyFont="1" applyFill="1" applyBorder="1" applyAlignment="1">
      <alignment horizontal="center" vertical="top" wrapText="1"/>
    </xf>
    <xf numFmtId="0" fontId="35" fillId="5" borderId="78" xfId="0" applyFont="1" applyFill="1" applyBorder="1" applyAlignment="1">
      <alignment horizontal="center" vertical="center" wrapText="1"/>
    </xf>
    <xf numFmtId="0" fontId="35" fillId="5" borderId="80" xfId="0" applyFont="1" applyFill="1" applyBorder="1" applyAlignment="1">
      <alignment horizontal="center" vertical="center" wrapText="1"/>
    </xf>
    <xf numFmtId="0" fontId="35" fillId="5" borderId="83" xfId="0" applyFont="1" applyFill="1" applyBorder="1" applyAlignment="1">
      <alignment horizontal="center" vertical="center" wrapText="1"/>
    </xf>
    <xf numFmtId="0" fontId="51" fillId="17" borderId="29" xfId="0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center" vertical="center" wrapText="1"/>
    </xf>
    <xf numFmtId="0" fontId="22" fillId="17" borderId="34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center" vertical="center" wrapText="1"/>
    </xf>
    <xf numFmtId="0" fontId="22" fillId="17" borderId="28" xfId="0" applyFont="1" applyFill="1" applyBorder="1" applyAlignment="1">
      <alignment horizontal="center" vertical="center" wrapText="1"/>
    </xf>
    <xf numFmtId="0" fontId="22" fillId="17" borderId="29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left" wrapText="1"/>
    </xf>
    <xf numFmtId="0" fontId="16" fillId="7" borderId="47" xfId="0" applyFont="1" applyFill="1" applyBorder="1" applyAlignment="1">
      <alignment horizontal="left" wrapText="1"/>
    </xf>
    <xf numFmtId="0" fontId="16" fillId="7" borderId="48" xfId="0" applyFont="1" applyFill="1" applyBorder="1" applyAlignment="1">
      <alignment horizontal="left" wrapText="1"/>
    </xf>
    <xf numFmtId="0" fontId="15" fillId="7" borderId="46" xfId="0" applyFont="1" applyFill="1" applyBorder="1" applyAlignment="1">
      <alignment horizontal="center" vertical="top" wrapText="1"/>
    </xf>
    <xf numFmtId="0" fontId="15" fillId="7" borderId="47" xfId="0" applyFont="1" applyFill="1" applyBorder="1" applyAlignment="1">
      <alignment horizontal="center" vertical="top" wrapText="1"/>
    </xf>
    <xf numFmtId="0" fontId="15" fillId="7" borderId="48" xfId="0" applyFont="1" applyFill="1" applyBorder="1" applyAlignment="1">
      <alignment horizontal="center" vertical="top" wrapText="1"/>
    </xf>
    <xf numFmtId="0" fontId="23" fillId="17" borderId="124" xfId="0" applyFont="1" applyFill="1" applyBorder="1" applyAlignment="1">
      <alignment horizontal="center" vertical="center" wrapText="1"/>
    </xf>
    <xf numFmtId="0" fontId="23" fillId="17" borderId="125" xfId="0" applyFont="1" applyFill="1" applyBorder="1" applyAlignment="1">
      <alignment horizontal="center" vertical="center" wrapText="1"/>
    </xf>
    <xf numFmtId="0" fontId="23" fillId="17" borderId="126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left" vertical="center" wrapText="1"/>
    </xf>
    <xf numFmtId="0" fontId="16" fillId="7" borderId="47" xfId="0" applyFont="1" applyFill="1" applyBorder="1" applyAlignment="1">
      <alignment horizontal="center" vertical="top" wrapText="1"/>
    </xf>
    <xf numFmtId="0" fontId="15" fillId="7" borderId="47" xfId="0" applyFont="1" applyFill="1" applyBorder="1" applyAlignment="1">
      <alignment horizontal="left" vertical="top" wrapText="1"/>
    </xf>
    <xf numFmtId="0" fontId="14" fillId="13" borderId="85" xfId="5" applyFont="1" applyFill="1" applyBorder="1" applyAlignment="1">
      <alignment horizontal="center"/>
    </xf>
    <xf numFmtId="0" fontId="14" fillId="13" borderId="86" xfId="5" applyFont="1" applyFill="1" applyBorder="1" applyAlignment="1">
      <alignment horizontal="center"/>
    </xf>
    <xf numFmtId="0" fontId="14" fillId="13" borderId="87" xfId="5" applyFont="1" applyFill="1" applyBorder="1" applyAlignment="1">
      <alignment horizontal="center"/>
    </xf>
    <xf numFmtId="0" fontId="10" fillId="13" borderId="85" xfId="5" applyFont="1" applyFill="1" applyBorder="1" applyAlignment="1">
      <alignment horizontal="center"/>
    </xf>
    <xf numFmtId="0" fontId="10" fillId="13" borderId="86" xfId="5" applyFont="1" applyFill="1" applyBorder="1" applyAlignment="1">
      <alignment horizontal="center"/>
    </xf>
    <xf numFmtId="0" fontId="10" fillId="13" borderId="87" xfId="5" applyFont="1" applyFill="1" applyBorder="1" applyAlignment="1">
      <alignment horizontal="center"/>
    </xf>
  </cellXfs>
  <cellStyles count="6">
    <cellStyle name="Hipervínculo" xfId="2" builtinId="8"/>
    <cellStyle name="Millares [0]" xfId="1" builtinId="6"/>
    <cellStyle name="Moneda [0]" xfId="4" builtinId="7"/>
    <cellStyle name="Normal" xfId="0" builtinId="0"/>
    <cellStyle name="Normal 2 2" xfId="3" xr:uid="{6AA2480F-C8CF-462D-9774-03AEA7AF6E6E}"/>
    <cellStyle name="Normal 3 2" xfId="5" xr:uid="{29E7F98A-F48D-47D5-9AC3-EABC60516F8A}"/>
  </cellStyles>
  <dxfs count="0"/>
  <tableStyles count="0" defaultTableStyle="TableStyleMedium9" defaultPivotStyle="PivotStyleLight16"/>
  <colors>
    <mruColors>
      <color rgb="FF00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institutoitf.cl/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stitutoitf.cl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82550</xdr:rowOff>
    </xdr:from>
    <xdr:to>
      <xdr:col>8</xdr:col>
      <xdr:colOff>317500</xdr:colOff>
      <xdr:row>3</xdr:row>
      <xdr:rowOff>146050</xdr:rowOff>
    </xdr:to>
    <xdr:sp macro="" textlink="">
      <xdr:nvSpPr>
        <xdr:cNvPr id="28" name="Texto 91">
          <a:extLst>
            <a:ext uri="{FF2B5EF4-FFF2-40B4-BE49-F238E27FC236}">
              <a16:creationId xmlns:a16="http://schemas.microsoft.com/office/drawing/2014/main" id="{DEBCE32D-E485-481C-9981-536DEFA72964}"/>
            </a:ext>
          </a:extLst>
        </xdr:cNvPr>
        <xdr:cNvSpPr txBox="1">
          <a:spLocks noChangeArrowheads="1"/>
        </xdr:cNvSpPr>
      </xdr:nvSpPr>
      <xdr:spPr bwMode="auto">
        <a:xfrm>
          <a:off x="2816225" y="82550"/>
          <a:ext cx="2673350" cy="5207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6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AÑO  TRIBUTARIO  2026</a:t>
          </a:r>
        </a:p>
        <a:p>
          <a:pPr algn="ctr" rtl="0">
            <a:defRPr sz="1000"/>
          </a:pPr>
          <a:r>
            <a:rPr lang="es-CL" sz="10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 </a:t>
          </a:r>
          <a:r>
            <a:rPr lang="es-CL" sz="11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IMPUESTOS ANUALES A LA RENTA</a:t>
          </a:r>
          <a:endParaRPr lang="es-CL" sz="1050" b="1" i="0" strike="noStrike">
            <a:solidFill>
              <a:sysClr val="windowText" lastClr="000000"/>
            </a:solidFill>
            <a:latin typeface="Montserrat Medium" panose="00000600000000000000" pitchFamily="2" charset="0"/>
            <a:cs typeface="Arial"/>
          </a:endParaRPr>
        </a:p>
      </xdr:txBody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2019626</xdr:colOff>
      <xdr:row>5</xdr:row>
      <xdr:rowOff>58316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221D2F-0BDE-319C-D189-B3891647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391101" cy="820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180212</xdr:colOff>
      <xdr:row>15</xdr:row>
      <xdr:rowOff>111632</xdr:rowOff>
    </xdr:from>
    <xdr:ext cx="182880" cy="114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880" cy="114300"/>
        </a:xfrm>
        <a:custGeom>
          <a:avLst/>
          <a:gdLst/>
          <a:ahLst/>
          <a:cxnLst/>
          <a:rect l="0" t="0" r="0" b="0"/>
          <a:pathLst>
            <a:path w="182880" h="114300">
              <a:moveTo>
                <a:pt x="182879" y="0"/>
              </a:moveTo>
              <a:lnTo>
                <a:pt x="0" y="0"/>
              </a:lnTo>
              <a:lnTo>
                <a:pt x="0" y="114300"/>
              </a:lnTo>
              <a:lnTo>
                <a:pt x="182879" y="11430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111759</xdr:colOff>
      <xdr:row>0</xdr:row>
      <xdr:rowOff>12127</xdr:rowOff>
    </xdr:from>
    <xdr:ext cx="983615" cy="426419"/>
    <xdr:pic>
      <xdr:nvPicPr>
        <xdr:cNvPr id="9" name="image1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4" y="12127"/>
          <a:ext cx="983615" cy="426419"/>
        </a:xfrm>
        <a:prstGeom prst="rect">
          <a:avLst/>
        </a:prstGeom>
      </xdr:spPr>
    </xdr:pic>
    <xdr:clientData/>
  </xdr:oneCellAnchor>
  <xdr:twoCellAnchor>
    <xdr:from>
      <xdr:col>20</xdr:col>
      <xdr:colOff>273050</xdr:colOff>
      <xdr:row>52</xdr:row>
      <xdr:rowOff>44450</xdr:rowOff>
    </xdr:from>
    <xdr:to>
      <xdr:col>21</xdr:col>
      <xdr:colOff>177800</xdr:colOff>
      <xdr:row>53</xdr:row>
      <xdr:rowOff>76200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064B2030-073A-0175-5AE8-FC8C665FEB07}"/>
            </a:ext>
          </a:extLst>
        </xdr:cNvPr>
        <xdr:cNvSpPr/>
      </xdr:nvSpPr>
      <xdr:spPr>
        <a:xfrm>
          <a:off x="9569450" y="9645650"/>
          <a:ext cx="463550" cy="3683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21</xdr:col>
      <xdr:colOff>349250</xdr:colOff>
      <xdr:row>52</xdr:row>
      <xdr:rowOff>6350</xdr:rowOff>
    </xdr:from>
    <xdr:to>
      <xdr:col>23</xdr:col>
      <xdr:colOff>171450</xdr:colOff>
      <xdr:row>53</xdr:row>
      <xdr:rowOff>133350</xdr:rowOff>
    </xdr:to>
    <xdr:sp macro="" textlink="">
      <xdr:nvSpPr>
        <xdr:cNvPr id="5" name="Cuadro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58C4B-01AF-017A-A08B-263A3777E081}"/>
            </a:ext>
          </a:extLst>
        </xdr:cNvPr>
        <xdr:cNvSpPr txBox="1"/>
      </xdr:nvSpPr>
      <xdr:spPr>
        <a:xfrm>
          <a:off x="10312400" y="9347200"/>
          <a:ext cx="1079500" cy="46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Códigos Reordenados</a:t>
          </a:r>
        </a:p>
      </xdr:txBody>
    </xdr:sp>
    <xdr:clientData/>
  </xdr:twoCellAnchor>
  <xdr:twoCellAnchor editAs="oneCell">
    <xdr:from>
      <xdr:col>16</xdr:col>
      <xdr:colOff>231916</xdr:colOff>
      <xdr:row>0</xdr:row>
      <xdr:rowOff>0</xdr:rowOff>
    </xdr:from>
    <xdr:to>
      <xdr:col>20</xdr:col>
      <xdr:colOff>38100</xdr:colOff>
      <xdr:row>0</xdr:row>
      <xdr:rowOff>498700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D00181-4EC6-233A-D438-4D223FA43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391" y="0"/>
          <a:ext cx="1425434" cy="49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111759</xdr:colOff>
      <xdr:row>0</xdr:row>
      <xdr:rowOff>12128</xdr:rowOff>
    </xdr:from>
    <xdr:ext cx="1290297" cy="559372"/>
    <xdr:pic>
      <xdr:nvPicPr>
        <xdr:cNvPr id="4" name="image1.jpeg">
          <a:extLst>
            <a:ext uri="{FF2B5EF4-FFF2-40B4-BE49-F238E27FC236}">
              <a16:creationId xmlns:a16="http://schemas.microsoft.com/office/drawing/2014/main" id="{26E8956B-FF38-4D01-BDD0-6A7FDA02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83" y="12128"/>
          <a:ext cx="1290297" cy="559372"/>
        </a:xfrm>
        <a:prstGeom prst="rect">
          <a:avLst/>
        </a:prstGeom>
      </xdr:spPr>
    </xdr:pic>
    <xdr:clientData/>
  </xdr:oneCellAnchor>
  <xdr:twoCellAnchor editAs="oneCell">
    <xdr:from>
      <xdr:col>3</xdr:col>
      <xdr:colOff>2790266</xdr:colOff>
      <xdr:row>0</xdr:row>
      <xdr:rowOff>134470</xdr:rowOff>
    </xdr:from>
    <xdr:to>
      <xdr:col>4</xdr:col>
      <xdr:colOff>156883</xdr:colOff>
      <xdr:row>0</xdr:row>
      <xdr:rowOff>514755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A2BDAC-1183-E6E8-376F-A71160D3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295" y="134470"/>
          <a:ext cx="1086970" cy="380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542797</xdr:colOff>
      <xdr:row>23</xdr:row>
      <xdr:rowOff>111632</xdr:rowOff>
    </xdr:from>
    <xdr:ext cx="183515" cy="186055"/>
    <xdr:sp macro="" textlink="">
      <xdr:nvSpPr>
        <xdr:cNvPr id="43" name="Shape 43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0" y="0"/>
          <a:ext cx="183515" cy="186055"/>
        </a:xfrm>
        <a:custGeom>
          <a:avLst/>
          <a:gdLst/>
          <a:ahLst/>
          <a:cxnLst/>
          <a:rect l="0" t="0" r="0" b="0"/>
          <a:pathLst>
            <a:path w="183515" h="186055">
              <a:moveTo>
                <a:pt x="183184" y="0"/>
              </a:moveTo>
              <a:lnTo>
                <a:pt x="0" y="0"/>
              </a:lnTo>
              <a:lnTo>
                <a:pt x="0" y="185927"/>
              </a:lnTo>
              <a:lnTo>
                <a:pt x="183184" y="185927"/>
              </a:lnTo>
              <a:lnTo>
                <a:pt x="183184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15</xdr:col>
      <xdr:colOff>173863</xdr:colOff>
      <xdr:row>26</xdr:row>
      <xdr:rowOff>206248</xdr:rowOff>
    </xdr:from>
    <xdr:ext cx="182880" cy="327660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0" y="0"/>
          <a:ext cx="182880" cy="327660"/>
        </a:xfrm>
        <a:custGeom>
          <a:avLst/>
          <a:gdLst/>
          <a:ahLst/>
          <a:cxnLst/>
          <a:rect l="0" t="0" r="0" b="0"/>
          <a:pathLst>
            <a:path w="182880" h="327660">
              <a:moveTo>
                <a:pt x="182879" y="0"/>
              </a:moveTo>
              <a:lnTo>
                <a:pt x="0" y="0"/>
              </a:lnTo>
              <a:lnTo>
                <a:pt x="0" y="327660"/>
              </a:lnTo>
              <a:lnTo>
                <a:pt x="182879" y="32766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111760</xdr:colOff>
      <xdr:row>0</xdr:row>
      <xdr:rowOff>12127</xdr:rowOff>
    </xdr:from>
    <xdr:ext cx="1098476" cy="476213"/>
    <xdr:pic>
      <xdr:nvPicPr>
        <xdr:cNvPr id="2" name="image1.jpeg">
          <a:extLst>
            <a:ext uri="{FF2B5EF4-FFF2-40B4-BE49-F238E27FC236}">
              <a16:creationId xmlns:a16="http://schemas.microsoft.com/office/drawing/2014/main" id="{B9EF8E0C-D75B-4629-88C2-FA56ADF4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95" y="12127"/>
          <a:ext cx="1098476" cy="476213"/>
        </a:xfrm>
        <a:prstGeom prst="rect">
          <a:avLst/>
        </a:prstGeom>
      </xdr:spPr>
    </xdr:pic>
    <xdr:clientData/>
  </xdr:oneCellAnchor>
  <xdr:twoCellAnchor editAs="oneCell">
    <xdr:from>
      <xdr:col>16</xdr:col>
      <xdr:colOff>67235</xdr:colOff>
      <xdr:row>0</xdr:row>
      <xdr:rowOff>22411</xdr:rowOff>
    </xdr:from>
    <xdr:to>
      <xdr:col>18</xdr:col>
      <xdr:colOff>224117</xdr:colOff>
      <xdr:row>0</xdr:row>
      <xdr:rowOff>402696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D0F584-6B32-40AE-90B6-2D735A97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0029" y="22411"/>
          <a:ext cx="1086970" cy="380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544068</xdr:colOff>
      <xdr:row>90</xdr:row>
      <xdr:rowOff>5283</xdr:rowOff>
    </xdr:from>
    <xdr:ext cx="182880" cy="107314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0" y="0"/>
          <a:ext cx="182880" cy="107314"/>
        </a:xfrm>
        <a:custGeom>
          <a:avLst/>
          <a:gdLst/>
          <a:ahLst/>
          <a:cxnLst/>
          <a:rect l="0" t="0" r="0" b="0"/>
          <a:pathLst>
            <a:path w="182880" h="107314">
              <a:moveTo>
                <a:pt x="0" y="106730"/>
              </a:moveTo>
              <a:lnTo>
                <a:pt x="182880" y="106730"/>
              </a:lnTo>
              <a:lnTo>
                <a:pt x="182880" y="0"/>
              </a:lnTo>
              <a:lnTo>
                <a:pt x="0" y="0"/>
              </a:lnTo>
              <a:lnTo>
                <a:pt x="0" y="10673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5</xdr:col>
      <xdr:colOff>543432</xdr:colOff>
      <xdr:row>90</xdr:row>
      <xdr:rowOff>5283</xdr:rowOff>
    </xdr:from>
    <xdr:ext cx="182880" cy="107314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0" y="0"/>
          <a:ext cx="182880" cy="107314"/>
        </a:xfrm>
        <a:custGeom>
          <a:avLst/>
          <a:gdLst/>
          <a:ahLst/>
          <a:cxnLst/>
          <a:rect l="0" t="0" r="0" b="0"/>
          <a:pathLst>
            <a:path w="182880" h="107314">
              <a:moveTo>
                <a:pt x="0" y="106730"/>
              </a:moveTo>
              <a:lnTo>
                <a:pt x="182879" y="106730"/>
              </a:lnTo>
              <a:lnTo>
                <a:pt x="182879" y="0"/>
              </a:lnTo>
              <a:lnTo>
                <a:pt x="0" y="0"/>
              </a:lnTo>
              <a:lnTo>
                <a:pt x="0" y="10673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111759</xdr:colOff>
      <xdr:row>0</xdr:row>
      <xdr:rowOff>12127</xdr:rowOff>
    </xdr:from>
    <xdr:ext cx="1052407" cy="456241"/>
    <xdr:pic>
      <xdr:nvPicPr>
        <xdr:cNvPr id="2" name="image1.jpeg">
          <a:extLst>
            <a:ext uri="{FF2B5EF4-FFF2-40B4-BE49-F238E27FC236}">
              <a16:creationId xmlns:a16="http://schemas.microsoft.com/office/drawing/2014/main" id="{C93C0A15-D5B1-4D59-9856-2730D58E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42" y="12127"/>
          <a:ext cx="1052407" cy="456241"/>
        </a:xfrm>
        <a:prstGeom prst="rect">
          <a:avLst/>
        </a:prstGeom>
      </xdr:spPr>
    </xdr:pic>
    <xdr:clientData/>
  </xdr:oneCellAnchor>
  <xdr:oneCellAnchor>
    <xdr:from>
      <xdr:col>1</xdr:col>
      <xdr:colOff>111760</xdr:colOff>
      <xdr:row>44</xdr:row>
      <xdr:rowOff>12128</xdr:rowOff>
    </xdr:from>
    <xdr:ext cx="435000" cy="188582"/>
    <xdr:pic>
      <xdr:nvPicPr>
        <xdr:cNvPr id="4" name="image1.jpeg">
          <a:extLst>
            <a:ext uri="{FF2B5EF4-FFF2-40B4-BE49-F238E27FC236}">
              <a16:creationId xmlns:a16="http://schemas.microsoft.com/office/drawing/2014/main" id="{D58D558B-BD68-4D45-AE31-4488BA73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43" y="121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14</xdr:col>
      <xdr:colOff>126999</xdr:colOff>
      <xdr:row>0</xdr:row>
      <xdr:rowOff>0</xdr:rowOff>
    </xdr:from>
    <xdr:to>
      <xdr:col>17</xdr:col>
      <xdr:colOff>63500</xdr:colOff>
      <xdr:row>2</xdr:row>
      <xdr:rowOff>110900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1E61F3-44CC-995D-57FE-0B066A91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166" y="0"/>
          <a:ext cx="1587501" cy="555400"/>
        </a:xfrm>
        <a:prstGeom prst="rect">
          <a:avLst/>
        </a:prstGeom>
      </xdr:spPr>
    </xdr:pic>
    <xdr:clientData/>
  </xdr:twoCellAnchor>
  <xdr:oneCellAnchor>
    <xdr:from>
      <xdr:col>1</xdr:col>
      <xdr:colOff>111759</xdr:colOff>
      <xdr:row>44</xdr:row>
      <xdr:rowOff>12127</xdr:rowOff>
    </xdr:from>
    <xdr:ext cx="1052407" cy="456241"/>
    <xdr:pic>
      <xdr:nvPicPr>
        <xdr:cNvPr id="2056" name="image1.jpeg">
          <a:extLst>
            <a:ext uri="{FF2B5EF4-FFF2-40B4-BE49-F238E27FC236}">
              <a16:creationId xmlns:a16="http://schemas.microsoft.com/office/drawing/2014/main" id="{9B412F4F-74A9-4AA3-88A8-E8880F3F3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42" y="12127"/>
          <a:ext cx="1052407" cy="456241"/>
        </a:xfrm>
        <a:prstGeom prst="rect">
          <a:avLst/>
        </a:prstGeom>
      </xdr:spPr>
    </xdr:pic>
    <xdr:clientData/>
  </xdr:oneCellAnchor>
  <xdr:oneCellAnchor>
    <xdr:from>
      <xdr:col>14</xdr:col>
      <xdr:colOff>126999</xdr:colOff>
      <xdr:row>44</xdr:row>
      <xdr:rowOff>0</xdr:rowOff>
    </xdr:from>
    <xdr:ext cx="1587501" cy="555400"/>
    <xdr:pic>
      <xdr:nvPicPr>
        <xdr:cNvPr id="2057" name="Imagen 2056">
          <a:extLst>
            <a:ext uri="{FF2B5EF4-FFF2-40B4-BE49-F238E27FC236}">
              <a16:creationId xmlns:a16="http://schemas.microsoft.com/office/drawing/2014/main" id="{B44B0395-71FD-400E-8305-2FFA5128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166" y="0"/>
          <a:ext cx="1587501" cy="5554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129078</xdr:colOff>
      <xdr:row>0</xdr:row>
      <xdr:rowOff>55423</xdr:rowOff>
    </xdr:from>
    <xdr:ext cx="823422" cy="356971"/>
    <xdr:pic>
      <xdr:nvPicPr>
        <xdr:cNvPr id="2" name="image1.jpeg">
          <a:extLst>
            <a:ext uri="{FF2B5EF4-FFF2-40B4-BE49-F238E27FC236}">
              <a16:creationId xmlns:a16="http://schemas.microsoft.com/office/drawing/2014/main" id="{3A7FE476-1CEA-44A2-B202-0E784A33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42" y="55423"/>
          <a:ext cx="823422" cy="356971"/>
        </a:xfrm>
        <a:prstGeom prst="rect">
          <a:avLst/>
        </a:prstGeom>
      </xdr:spPr>
    </xdr:pic>
    <xdr:clientData/>
  </xdr:oneCellAnchor>
  <xdr:oneCellAnchor>
    <xdr:from>
      <xdr:col>0</xdr:col>
      <xdr:colOff>143509</xdr:colOff>
      <xdr:row>40</xdr:row>
      <xdr:rowOff>1544</xdr:rowOff>
    </xdr:from>
    <xdr:ext cx="817649" cy="354469"/>
    <xdr:pic>
      <xdr:nvPicPr>
        <xdr:cNvPr id="4" name="image1.jpeg">
          <a:extLst>
            <a:ext uri="{FF2B5EF4-FFF2-40B4-BE49-F238E27FC236}">
              <a16:creationId xmlns:a16="http://schemas.microsoft.com/office/drawing/2014/main" id="{E037907C-4722-4286-B3FB-3F409190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09" y="6625749"/>
          <a:ext cx="817649" cy="354469"/>
        </a:xfrm>
        <a:prstGeom prst="rect">
          <a:avLst/>
        </a:prstGeom>
      </xdr:spPr>
    </xdr:pic>
    <xdr:clientData/>
  </xdr:oneCellAnchor>
  <xdr:twoCellAnchor editAs="oneCell">
    <xdr:from>
      <xdr:col>12</xdr:col>
      <xdr:colOff>216478</xdr:colOff>
      <xdr:row>0</xdr:row>
      <xdr:rowOff>0</xdr:rowOff>
    </xdr:from>
    <xdr:to>
      <xdr:col>17</xdr:col>
      <xdr:colOff>2888</xdr:colOff>
      <xdr:row>2</xdr:row>
      <xdr:rowOff>105127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146ABE1-2C42-4A81-802E-58810876B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387" y="0"/>
          <a:ext cx="1587501" cy="555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190501</xdr:colOff>
      <xdr:row>39</xdr:row>
      <xdr:rowOff>103909</xdr:rowOff>
    </xdr:from>
    <xdr:to>
      <xdr:col>17</xdr:col>
      <xdr:colOff>17319</xdr:colOff>
      <xdr:row>41</xdr:row>
      <xdr:rowOff>53524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7E3E562-74F1-43F1-ACD9-A61874594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319" y="6572250"/>
          <a:ext cx="1143000" cy="399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27</xdr:row>
      <xdr:rowOff>0</xdr:rowOff>
    </xdr:from>
    <xdr:ext cx="182880" cy="378460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0" y="0"/>
          <a:ext cx="182880" cy="378460"/>
        </a:xfrm>
        <a:custGeom>
          <a:avLst/>
          <a:gdLst/>
          <a:ahLst/>
          <a:cxnLst/>
          <a:rect l="0" t="0" r="0" b="0"/>
          <a:pathLst>
            <a:path w="182880" h="378460">
              <a:moveTo>
                <a:pt x="182879" y="0"/>
              </a:moveTo>
              <a:lnTo>
                <a:pt x="0" y="0"/>
              </a:lnTo>
              <a:lnTo>
                <a:pt x="0" y="377951"/>
              </a:lnTo>
              <a:lnTo>
                <a:pt x="182879" y="377951"/>
              </a:lnTo>
              <a:lnTo>
                <a:pt x="182879" y="0"/>
              </a:lnTo>
              <a:close/>
            </a:path>
          </a:pathLst>
        </a:custGeom>
        <a:solidFill>
          <a:srgbClr val="F7F7F7"/>
        </a:solidFill>
      </xdr:spPr>
    </xdr:sp>
    <xdr:clientData/>
  </xdr:oneCellAnchor>
  <xdr:oneCellAnchor>
    <xdr:from>
      <xdr:col>2</xdr:col>
      <xdr:colOff>64134</xdr:colOff>
      <xdr:row>0</xdr:row>
      <xdr:rowOff>21653</xdr:rowOff>
    </xdr:from>
    <xdr:ext cx="831215" cy="360350"/>
    <xdr:pic>
      <xdr:nvPicPr>
        <xdr:cNvPr id="2" name="image1.jpeg">
          <a:extLst>
            <a:ext uri="{FF2B5EF4-FFF2-40B4-BE49-F238E27FC236}">
              <a16:creationId xmlns:a16="http://schemas.microsoft.com/office/drawing/2014/main" id="{47FF6F81-A3AE-4369-BCA5-9AF6EAEA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59" y="21653"/>
          <a:ext cx="831215" cy="360350"/>
        </a:xfrm>
        <a:prstGeom prst="rect">
          <a:avLst/>
        </a:prstGeom>
      </xdr:spPr>
    </xdr:pic>
    <xdr:clientData/>
  </xdr:oneCellAnchor>
  <xdr:twoCellAnchor editAs="oneCell">
    <xdr:from>
      <xdr:col>10</xdr:col>
      <xdr:colOff>722280</xdr:colOff>
      <xdr:row>0</xdr:row>
      <xdr:rowOff>1</xdr:rowOff>
    </xdr:from>
    <xdr:to>
      <xdr:col>12</xdr:col>
      <xdr:colOff>704850</xdr:colOff>
      <xdr:row>2</xdr:row>
      <xdr:rowOff>24677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2247E0C-6375-5434-7F7A-C2182690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80" y="1"/>
          <a:ext cx="1268445" cy="4437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0</xdr:rowOff>
    </xdr:from>
    <xdr:to>
      <xdr:col>11</xdr:col>
      <xdr:colOff>57150</xdr:colOff>
      <xdr:row>4</xdr:row>
      <xdr:rowOff>37722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85428-5033-620D-D075-D5A3FA98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0"/>
          <a:ext cx="2667000" cy="93307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stitutoitf.cl/" TargetMode="External"/><Relationship Id="rId1" Type="http://schemas.openxmlformats.org/officeDocument/2006/relationships/hyperlink" Target="https://institutoitf.c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s://institutoitf.cl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s://institutoitf.cl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stitutoitf.c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s://institutoitf.cl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s://institutoitf.cl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nstitutoitf.c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institutoitf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ED0C-62F3-4ED9-917A-16B9CA266D4B}">
  <sheetPr codeName="Hoja1"/>
  <dimension ref="B1:GE211"/>
  <sheetViews>
    <sheetView showGridLines="0" tabSelected="1" zoomScaleNormal="100" workbookViewId="0">
      <selection activeCell="K3" sqref="K3:M3"/>
    </sheetView>
  </sheetViews>
  <sheetFormatPr baseColWidth="10" defaultColWidth="8.83203125" defaultRowHeight="15" x14ac:dyDescent="0.2"/>
  <cols>
    <col min="1" max="1" width="0.1640625" style="34" customWidth="1"/>
    <col min="2" max="2" width="6.6640625" style="69" customWidth="1"/>
    <col min="3" max="3" width="36.33203125" style="34" customWidth="1"/>
    <col min="4" max="4" width="5.33203125" style="34" customWidth="1"/>
    <col min="5" max="5" width="18.1640625" style="34" customWidth="1"/>
    <col min="6" max="6" width="7.83203125" style="34" customWidth="1"/>
    <col min="7" max="7" width="10.6640625" style="34" customWidth="1"/>
    <col min="8" max="8" width="5.33203125" style="34" customWidth="1"/>
    <col min="9" max="9" width="16" style="34" customWidth="1"/>
    <col min="10" max="10" width="5.33203125" style="34" customWidth="1"/>
    <col min="11" max="11" width="15.83203125" style="34" customWidth="1"/>
    <col min="12" max="12" width="5.33203125" style="34" customWidth="1"/>
    <col min="13" max="13" width="15.6640625" style="70" customWidth="1"/>
    <col min="14" max="14" width="6.33203125" style="34" customWidth="1"/>
    <col min="15" max="15" width="16.6640625" style="71" customWidth="1"/>
    <col min="16" max="16" width="4.1640625" style="34" customWidth="1"/>
    <col min="17" max="17" width="7.83203125" style="125" customWidth="1"/>
    <col min="18" max="16384" width="8.83203125" style="34"/>
  </cols>
  <sheetData>
    <row r="1" spans="2:187" ht="12" customHeight="1" x14ac:dyDescent="0.2">
      <c r="B1" s="311"/>
      <c r="C1" s="311"/>
      <c r="D1" s="311"/>
      <c r="E1" s="311"/>
      <c r="F1" s="311"/>
      <c r="G1" s="311"/>
      <c r="H1" s="312"/>
      <c r="I1" s="312"/>
      <c r="J1" s="312"/>
      <c r="K1" s="312"/>
      <c r="L1" s="312"/>
      <c r="M1" s="313"/>
      <c r="N1" s="311"/>
      <c r="O1" s="526"/>
      <c r="P1" s="526"/>
      <c r="Q1" s="33"/>
    </row>
    <row r="2" spans="2:187" ht="12" customHeight="1" x14ac:dyDescent="0.2">
      <c r="B2" s="311"/>
      <c r="C2" s="311"/>
      <c r="D2" s="311"/>
      <c r="E2" s="311"/>
      <c r="F2" s="311"/>
      <c r="G2" s="314"/>
      <c r="H2" s="311"/>
      <c r="I2" s="311"/>
      <c r="J2" s="311"/>
      <c r="K2" s="311"/>
      <c r="L2" s="311"/>
      <c r="M2" s="315"/>
      <c r="N2" s="311"/>
      <c r="O2" s="526"/>
      <c r="P2" s="526"/>
      <c r="Q2" s="33"/>
    </row>
    <row r="3" spans="2:187" ht="12" customHeight="1" x14ac:dyDescent="0.2">
      <c r="B3" s="311"/>
      <c r="C3" s="311"/>
      <c r="D3" s="311"/>
      <c r="E3" s="311"/>
      <c r="F3" s="311"/>
      <c r="G3" s="311"/>
      <c r="H3" s="311"/>
      <c r="I3" s="311"/>
      <c r="J3" s="311"/>
      <c r="K3" s="504" t="s">
        <v>454</v>
      </c>
      <c r="L3" s="504"/>
      <c r="M3" s="504"/>
      <c r="N3" s="311"/>
      <c r="O3" s="526"/>
      <c r="P3" s="526"/>
      <c r="Q3" s="33"/>
    </row>
    <row r="4" spans="2:187" ht="12" customHeight="1" x14ac:dyDescent="0.2">
      <c r="B4" s="311"/>
      <c r="C4" s="311"/>
      <c r="D4" s="311"/>
      <c r="E4" s="311"/>
      <c r="F4" s="311"/>
      <c r="G4" s="311"/>
      <c r="H4" s="311"/>
      <c r="I4" s="314"/>
      <c r="J4" s="311"/>
      <c r="K4" s="316"/>
      <c r="L4" s="311"/>
      <c r="M4" s="315"/>
      <c r="N4" s="311"/>
      <c r="O4" s="526"/>
      <c r="P4" s="526"/>
      <c r="Q4" s="33"/>
    </row>
    <row r="5" spans="2:187" ht="12" customHeight="1" x14ac:dyDescent="0.2"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5"/>
      <c r="N5" s="311"/>
      <c r="O5" s="526"/>
      <c r="P5" s="526"/>
      <c r="Q5" s="33"/>
    </row>
    <row r="6" spans="2:187" ht="12" customHeight="1" x14ac:dyDescent="0.2">
      <c r="B6" s="505" t="s">
        <v>455</v>
      </c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7"/>
      <c r="Q6" s="33"/>
    </row>
    <row r="7" spans="2:187" ht="12" customHeight="1" x14ac:dyDescent="0.2">
      <c r="B7" s="508" t="s">
        <v>456</v>
      </c>
      <c r="C7" s="509"/>
      <c r="D7" s="509"/>
      <c r="E7" s="510"/>
      <c r="F7" s="514" t="s">
        <v>457</v>
      </c>
      <c r="G7" s="515"/>
      <c r="H7" s="515"/>
      <c r="I7" s="515"/>
      <c r="J7" s="515"/>
      <c r="K7" s="515"/>
      <c r="L7" s="515"/>
      <c r="M7" s="516"/>
      <c r="N7" s="508" t="s">
        <v>458</v>
      </c>
      <c r="O7" s="509"/>
      <c r="P7" s="510"/>
      <c r="Q7" s="35"/>
    </row>
    <row r="8" spans="2:187" ht="22.5" customHeight="1" x14ac:dyDescent="0.2">
      <c r="B8" s="511"/>
      <c r="C8" s="512"/>
      <c r="D8" s="512"/>
      <c r="E8" s="513"/>
      <c r="F8" s="517" t="s">
        <v>459</v>
      </c>
      <c r="G8" s="518"/>
      <c r="H8" s="518"/>
      <c r="I8" s="519"/>
      <c r="J8" s="517" t="s">
        <v>460</v>
      </c>
      <c r="K8" s="518"/>
      <c r="L8" s="518"/>
      <c r="M8" s="519"/>
      <c r="N8" s="511"/>
      <c r="O8" s="512"/>
      <c r="P8" s="513"/>
      <c r="Q8" s="35"/>
    </row>
    <row r="9" spans="2:187" ht="29.45" customHeight="1" x14ac:dyDescent="0.2">
      <c r="B9" s="511"/>
      <c r="C9" s="512"/>
      <c r="D9" s="512"/>
      <c r="E9" s="513"/>
      <c r="F9" s="520" t="s">
        <v>461</v>
      </c>
      <c r="G9" s="521"/>
      <c r="H9" s="522" t="s">
        <v>462</v>
      </c>
      <c r="I9" s="523"/>
      <c r="J9" s="524" t="s">
        <v>461</v>
      </c>
      <c r="K9" s="525"/>
      <c r="L9" s="524" t="s">
        <v>463</v>
      </c>
      <c r="M9" s="525"/>
      <c r="N9" s="511"/>
      <c r="O9" s="512"/>
      <c r="P9" s="513"/>
      <c r="Q9" s="35"/>
    </row>
    <row r="10" spans="2:187" ht="12" customHeight="1" thickBot="1" x14ac:dyDescent="0.25">
      <c r="B10" s="497" t="s">
        <v>464</v>
      </c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9"/>
      <c r="Q10" s="33" t="s">
        <v>426</v>
      </c>
      <c r="GE10" s="36" t="s">
        <v>465</v>
      </c>
    </row>
    <row r="11" spans="2:187" ht="27" customHeight="1" x14ac:dyDescent="0.3">
      <c r="B11" s="501">
        <v>1</v>
      </c>
      <c r="C11" s="500" t="s">
        <v>466</v>
      </c>
      <c r="D11" s="500"/>
      <c r="E11" s="500"/>
      <c r="F11" s="134">
        <v>1592</v>
      </c>
      <c r="G11" s="135"/>
      <c r="H11" s="134">
        <v>1024</v>
      </c>
      <c r="I11" s="135"/>
      <c r="J11" s="134">
        <v>1593</v>
      </c>
      <c r="K11" s="135"/>
      <c r="L11" s="134">
        <v>1025</v>
      </c>
      <c r="M11" s="135"/>
      <c r="N11" s="134">
        <v>104</v>
      </c>
      <c r="O11" s="39"/>
      <c r="P11" s="40" t="s">
        <v>50</v>
      </c>
      <c r="Q11" s="41">
        <f>+IF(O11&lt;&gt;0,1,0)</f>
        <v>0</v>
      </c>
    </row>
    <row r="12" spans="2:187" ht="12" customHeight="1" x14ac:dyDescent="0.3">
      <c r="B12" s="502"/>
      <c r="C12" s="137" t="s">
        <v>431</v>
      </c>
      <c r="D12" s="138"/>
      <c r="E12" s="138"/>
      <c r="F12" s="139">
        <v>2005</v>
      </c>
      <c r="G12" s="140"/>
      <c r="H12" s="139">
        <f>+F12+1</f>
        <v>2006</v>
      </c>
      <c r="I12" s="140"/>
      <c r="J12" s="139">
        <f>+H12+1</f>
        <v>2007</v>
      </c>
      <c r="K12" s="140"/>
      <c r="L12" s="139">
        <f>+J12+1</f>
        <v>2008</v>
      </c>
      <c r="M12" s="140"/>
      <c r="N12" s="139">
        <f>+L12+1</f>
        <v>2009</v>
      </c>
      <c r="O12" s="141" t="s">
        <v>450</v>
      </c>
      <c r="P12" s="136" t="s">
        <v>50</v>
      </c>
      <c r="Q12" s="41"/>
    </row>
    <row r="13" spans="2:187" ht="12" customHeight="1" x14ac:dyDescent="0.3">
      <c r="B13" s="503"/>
      <c r="C13" s="142" t="s">
        <v>432</v>
      </c>
      <c r="D13" s="143"/>
      <c r="E13" s="143"/>
      <c r="F13" s="144">
        <v>2000</v>
      </c>
      <c r="G13" s="145"/>
      <c r="H13" s="144">
        <f>+F13+1</f>
        <v>2001</v>
      </c>
      <c r="I13" s="145"/>
      <c r="J13" s="144">
        <f>+H13+1</f>
        <v>2002</v>
      </c>
      <c r="K13" s="145"/>
      <c r="L13" s="144">
        <f>+J13+1</f>
        <v>2003</v>
      </c>
      <c r="M13" s="145"/>
      <c r="N13" s="144">
        <f>+L13+1</f>
        <v>2004</v>
      </c>
      <c r="O13" s="146" t="s">
        <v>450</v>
      </c>
      <c r="P13" s="136" t="s">
        <v>50</v>
      </c>
      <c r="Q13" s="41"/>
    </row>
    <row r="14" spans="2:187" ht="12" customHeight="1" x14ac:dyDescent="0.3">
      <c r="B14" s="46">
        <v>2</v>
      </c>
      <c r="C14" s="489" t="s">
        <v>467</v>
      </c>
      <c r="D14" s="489"/>
      <c r="E14" s="489"/>
      <c r="F14" s="90">
        <v>1594</v>
      </c>
      <c r="G14" s="91"/>
      <c r="H14" s="90">
        <v>1026</v>
      </c>
      <c r="I14" s="91"/>
      <c r="J14" s="90">
        <v>1595</v>
      </c>
      <c r="K14" s="91"/>
      <c r="L14" s="90">
        <v>1027</v>
      </c>
      <c r="M14" s="91"/>
      <c r="N14" s="90">
        <v>105</v>
      </c>
      <c r="O14" s="91">
        <f>+M14+K14+I14+G14</f>
        <v>0</v>
      </c>
      <c r="P14" s="49" t="s">
        <v>50</v>
      </c>
      <c r="Q14" s="41">
        <f t="shared" ref="Q14:Q63" si="0">+IF(O14&lt;&gt;0,1,0)</f>
        <v>0</v>
      </c>
    </row>
    <row r="15" spans="2:187" ht="12" customHeight="1" x14ac:dyDescent="0.3">
      <c r="B15" s="46">
        <v>3</v>
      </c>
      <c r="C15" s="432" t="s">
        <v>468</v>
      </c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8">
        <v>106</v>
      </c>
      <c r="O15" s="38"/>
      <c r="P15" s="49" t="s">
        <v>50</v>
      </c>
      <c r="Q15" s="41">
        <f t="shared" si="0"/>
        <v>0</v>
      </c>
    </row>
    <row r="16" spans="2:187" ht="12" customHeight="1" x14ac:dyDescent="0.3">
      <c r="B16" s="475">
        <v>4</v>
      </c>
      <c r="C16" s="407" t="s">
        <v>433</v>
      </c>
      <c r="D16" s="432"/>
      <c r="E16" s="432"/>
      <c r="F16" s="432"/>
      <c r="G16" s="432"/>
      <c r="H16" s="432"/>
      <c r="I16" s="432"/>
      <c r="J16" s="432"/>
      <c r="K16" s="432"/>
      <c r="L16" s="48">
        <v>603</v>
      </c>
      <c r="M16" s="38"/>
      <c r="N16" s="48">
        <v>108</v>
      </c>
      <c r="O16" s="38"/>
      <c r="P16" s="49" t="s">
        <v>50</v>
      </c>
      <c r="Q16" s="41">
        <f t="shared" si="0"/>
        <v>0</v>
      </c>
    </row>
    <row r="17" spans="2:17" ht="12" customHeight="1" x14ac:dyDescent="0.3">
      <c r="B17" s="475"/>
      <c r="C17" s="50" t="s">
        <v>431</v>
      </c>
      <c r="D17" s="51"/>
      <c r="E17" s="51"/>
      <c r="F17" s="51"/>
      <c r="G17" s="51"/>
      <c r="H17" s="51"/>
      <c r="I17" s="51"/>
      <c r="J17" s="51"/>
      <c r="K17" s="52"/>
      <c r="L17" s="53">
        <v>1920</v>
      </c>
      <c r="M17" s="54"/>
      <c r="N17" s="53">
        <v>1921</v>
      </c>
      <c r="O17" s="55"/>
      <c r="P17" s="56" t="s">
        <v>50</v>
      </c>
      <c r="Q17" s="41">
        <f t="shared" si="0"/>
        <v>0</v>
      </c>
    </row>
    <row r="18" spans="2:17" ht="12" customHeight="1" x14ac:dyDescent="0.3">
      <c r="B18" s="475"/>
      <c r="C18" s="50" t="s">
        <v>432</v>
      </c>
      <c r="D18" s="51"/>
      <c r="E18" s="51"/>
      <c r="F18" s="51"/>
      <c r="G18" s="51"/>
      <c r="H18" s="51"/>
      <c r="I18" s="51"/>
      <c r="J18" s="51"/>
      <c r="K18" s="52"/>
      <c r="L18" s="53">
        <v>1922</v>
      </c>
      <c r="M18" s="54"/>
      <c r="N18" s="53">
        <v>1923</v>
      </c>
      <c r="O18" s="55"/>
      <c r="P18" s="56" t="s">
        <v>50</v>
      </c>
      <c r="Q18" s="41">
        <f t="shared" si="0"/>
        <v>0</v>
      </c>
    </row>
    <row r="19" spans="2:17" ht="29.45" customHeight="1" x14ac:dyDescent="0.3">
      <c r="B19" s="440">
        <v>5</v>
      </c>
      <c r="C19" s="408" t="s">
        <v>469</v>
      </c>
      <c r="D19" s="408"/>
      <c r="E19" s="408"/>
      <c r="F19" s="57">
        <v>1721</v>
      </c>
      <c r="G19" s="38"/>
      <c r="H19" s="57">
        <v>1722</v>
      </c>
      <c r="I19" s="38"/>
      <c r="J19" s="57">
        <v>1596</v>
      </c>
      <c r="K19" s="38"/>
      <c r="L19" s="48">
        <v>954</v>
      </c>
      <c r="M19" s="38"/>
      <c r="N19" s="48">
        <v>955</v>
      </c>
      <c r="O19" s="38">
        <f>+M19+K19+I19+G19</f>
        <v>0</v>
      </c>
      <c r="P19" s="49" t="s">
        <v>50</v>
      </c>
      <c r="Q19" s="41">
        <f t="shared" si="0"/>
        <v>0</v>
      </c>
    </row>
    <row r="20" spans="2:17" ht="28.5" customHeight="1" x14ac:dyDescent="0.3">
      <c r="B20" s="440"/>
      <c r="C20" s="408" t="s">
        <v>470</v>
      </c>
      <c r="D20" s="408"/>
      <c r="E20" s="408"/>
      <c r="F20" s="408"/>
      <c r="G20" s="408"/>
      <c r="H20" s="408"/>
      <c r="I20" s="408"/>
      <c r="J20" s="57">
        <v>1917</v>
      </c>
      <c r="K20" s="38"/>
      <c r="L20" s="48">
        <v>1848</v>
      </c>
      <c r="M20" s="38"/>
      <c r="N20" s="48">
        <v>1849</v>
      </c>
      <c r="O20" s="58">
        <f>+M20+K20</f>
        <v>0</v>
      </c>
      <c r="P20" s="49" t="s">
        <v>50</v>
      </c>
      <c r="Q20" s="34"/>
    </row>
    <row r="21" spans="2:17" ht="12" customHeight="1" x14ac:dyDescent="0.3">
      <c r="B21" s="440"/>
      <c r="C21" s="432" t="s">
        <v>471</v>
      </c>
      <c r="D21" s="432"/>
      <c r="E21" s="432"/>
      <c r="F21" s="432"/>
      <c r="G21" s="432"/>
      <c r="H21" s="432"/>
      <c r="I21" s="432"/>
      <c r="J21" s="57">
        <v>1850</v>
      </c>
      <c r="K21" s="38"/>
      <c r="L21" s="48">
        <v>1851</v>
      </c>
      <c r="M21" s="38"/>
      <c r="N21" s="48">
        <v>1852</v>
      </c>
      <c r="O21" s="58">
        <f>+M21+K21</f>
        <v>0</v>
      </c>
      <c r="P21" s="49" t="s">
        <v>50</v>
      </c>
      <c r="Q21" s="41">
        <f t="shared" si="0"/>
        <v>0</v>
      </c>
    </row>
    <row r="22" spans="2:17" ht="37.5" customHeight="1" x14ac:dyDescent="0.3">
      <c r="B22" s="440"/>
      <c r="C22" s="407" t="s">
        <v>472</v>
      </c>
      <c r="D22" s="432"/>
      <c r="E22" s="432"/>
      <c r="F22" s="57">
        <v>1853</v>
      </c>
      <c r="G22" s="38"/>
      <c r="H22" s="57">
        <v>1854</v>
      </c>
      <c r="I22" s="38"/>
      <c r="J22" s="57">
        <v>1855</v>
      </c>
      <c r="K22" s="38"/>
      <c r="L22" s="48">
        <v>1856</v>
      </c>
      <c r="M22" s="38"/>
      <c r="N22" s="48">
        <v>1857</v>
      </c>
      <c r="O22" s="38">
        <f t="shared" ref="O22:O23" si="1">+M22+K22+I22+G22</f>
        <v>0</v>
      </c>
      <c r="P22" s="49" t="s">
        <v>50</v>
      </c>
      <c r="Q22" s="41">
        <f t="shared" si="0"/>
        <v>0</v>
      </c>
    </row>
    <row r="23" spans="2:17" ht="40.5" customHeight="1" x14ac:dyDescent="0.3">
      <c r="B23" s="440"/>
      <c r="C23" s="432" t="s">
        <v>473</v>
      </c>
      <c r="D23" s="432"/>
      <c r="E23" s="432"/>
      <c r="F23" s="57">
        <v>1858</v>
      </c>
      <c r="G23" s="38"/>
      <c r="H23" s="57">
        <v>1859</v>
      </c>
      <c r="I23" s="38"/>
      <c r="J23" s="57">
        <v>1860</v>
      </c>
      <c r="K23" s="38"/>
      <c r="L23" s="48">
        <v>1861</v>
      </c>
      <c r="M23" s="38"/>
      <c r="N23" s="48">
        <v>1862</v>
      </c>
      <c r="O23" s="38">
        <f t="shared" si="1"/>
        <v>0</v>
      </c>
      <c r="P23" s="49" t="s">
        <v>50</v>
      </c>
      <c r="Q23" s="41">
        <f t="shared" si="0"/>
        <v>0</v>
      </c>
    </row>
    <row r="24" spans="2:17" ht="12" customHeight="1" x14ac:dyDescent="0.3">
      <c r="B24" s="440"/>
      <c r="C24" s="432" t="s">
        <v>474</v>
      </c>
      <c r="D24" s="432"/>
      <c r="E24" s="432"/>
      <c r="F24" s="432"/>
      <c r="G24" s="432"/>
      <c r="H24" s="432"/>
      <c r="I24" s="432"/>
      <c r="J24" s="432"/>
      <c r="K24" s="432"/>
      <c r="L24" s="48">
        <v>1872</v>
      </c>
      <c r="M24" s="38"/>
      <c r="N24" s="48">
        <v>1873</v>
      </c>
      <c r="O24" s="38">
        <f>+M24</f>
        <v>0</v>
      </c>
      <c r="P24" s="49" t="s">
        <v>50</v>
      </c>
      <c r="Q24" s="41">
        <f t="shared" si="0"/>
        <v>0</v>
      </c>
    </row>
    <row r="25" spans="2:17" ht="12" customHeight="1" x14ac:dyDescent="0.3">
      <c r="B25" s="440"/>
      <c r="C25" s="432" t="s">
        <v>475</v>
      </c>
      <c r="D25" s="432"/>
      <c r="E25" s="432"/>
      <c r="F25" s="432"/>
      <c r="G25" s="432"/>
      <c r="H25" s="432"/>
      <c r="I25" s="432"/>
      <c r="J25" s="57">
        <v>1863</v>
      </c>
      <c r="K25" s="38"/>
      <c r="L25" s="48">
        <v>1864</v>
      </c>
      <c r="M25" s="38"/>
      <c r="N25" s="48">
        <v>1865</v>
      </c>
      <c r="O25" s="58">
        <f>+M25+K25</f>
        <v>0</v>
      </c>
      <c r="P25" s="49" t="s">
        <v>50</v>
      </c>
      <c r="Q25" s="41">
        <f t="shared" si="0"/>
        <v>0</v>
      </c>
    </row>
    <row r="26" spans="2:17" ht="12" customHeight="1" x14ac:dyDescent="0.3">
      <c r="B26" s="46">
        <v>6</v>
      </c>
      <c r="C26" s="432" t="s">
        <v>476</v>
      </c>
      <c r="D26" s="432"/>
      <c r="E26" s="432"/>
      <c r="F26" s="57">
        <v>1597</v>
      </c>
      <c r="G26" s="38"/>
      <c r="H26" s="57">
        <v>1598</v>
      </c>
      <c r="I26" s="38"/>
      <c r="J26" s="57">
        <v>1599</v>
      </c>
      <c r="K26" s="38"/>
      <c r="L26" s="48">
        <v>1631</v>
      </c>
      <c r="M26" s="38"/>
      <c r="N26" s="48">
        <v>1632</v>
      </c>
      <c r="O26" s="38">
        <f t="shared" ref="O26" si="2">+M26+K26+I26+G26</f>
        <v>0</v>
      </c>
      <c r="P26" s="49" t="s">
        <v>50</v>
      </c>
      <c r="Q26" s="41">
        <f t="shared" si="0"/>
        <v>0</v>
      </c>
    </row>
    <row r="27" spans="2:17" ht="12" customHeight="1" x14ac:dyDescent="0.3">
      <c r="B27" s="59"/>
      <c r="C27" s="42" t="s">
        <v>434</v>
      </c>
      <c r="D27" s="42"/>
      <c r="E27" s="42"/>
      <c r="F27" s="43">
        <v>2010</v>
      </c>
      <c r="G27" s="44"/>
      <c r="H27" s="43">
        <f>+F27+1</f>
        <v>2011</v>
      </c>
      <c r="I27" s="44"/>
      <c r="J27" s="43">
        <f>+H27+1</f>
        <v>2012</v>
      </c>
      <c r="K27" s="44"/>
      <c r="L27" s="43">
        <f>+J27+1</f>
        <v>2013</v>
      </c>
      <c r="M27" s="44"/>
      <c r="N27" s="43">
        <f>+L27+1</f>
        <v>2014</v>
      </c>
      <c r="O27" s="44" t="s">
        <v>450</v>
      </c>
      <c r="P27" s="45" t="s">
        <v>50</v>
      </c>
      <c r="Q27" s="41"/>
    </row>
    <row r="28" spans="2:17" ht="12" customHeight="1" x14ac:dyDescent="0.3">
      <c r="B28" s="59"/>
      <c r="C28" s="42" t="s">
        <v>432</v>
      </c>
      <c r="D28" s="42"/>
      <c r="E28" s="42"/>
      <c r="F28" s="43">
        <v>2015</v>
      </c>
      <c r="G28" s="44"/>
      <c r="H28" s="43">
        <f>+F28+1</f>
        <v>2016</v>
      </c>
      <c r="I28" s="44"/>
      <c r="J28" s="43">
        <f>+H28+1</f>
        <v>2017</v>
      </c>
      <c r="K28" s="44"/>
      <c r="L28" s="43">
        <f>+J28+1</f>
        <v>2018</v>
      </c>
      <c r="M28" s="44"/>
      <c r="N28" s="43">
        <f>+L28+1</f>
        <v>2019</v>
      </c>
      <c r="O28" s="44" t="s">
        <v>450</v>
      </c>
      <c r="P28" s="45" t="s">
        <v>50</v>
      </c>
      <c r="Q28" s="41"/>
    </row>
    <row r="29" spans="2:17" ht="12" customHeight="1" x14ac:dyDescent="0.3">
      <c r="B29" s="46">
        <v>7</v>
      </c>
      <c r="C29" s="432" t="s">
        <v>477</v>
      </c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8">
        <v>110</v>
      </c>
      <c r="O29" s="38"/>
      <c r="P29" s="49" t="s">
        <v>50</v>
      </c>
      <c r="Q29" s="41">
        <f t="shared" si="0"/>
        <v>0</v>
      </c>
    </row>
    <row r="30" spans="2:17" ht="42.95" customHeight="1" x14ac:dyDescent="0.3">
      <c r="B30" s="440">
        <v>8</v>
      </c>
      <c r="C30" s="407" t="s">
        <v>435</v>
      </c>
      <c r="D30" s="408"/>
      <c r="E30" s="408"/>
      <c r="F30" s="408"/>
      <c r="G30" s="408"/>
      <c r="H30" s="408"/>
      <c r="I30" s="408"/>
      <c r="J30" s="408"/>
      <c r="K30" s="408"/>
      <c r="L30" s="57">
        <v>605</v>
      </c>
      <c r="M30" s="60"/>
      <c r="N30" s="48">
        <v>155</v>
      </c>
      <c r="O30" s="38">
        <f t="shared" ref="O30:O31" si="3">+M30</f>
        <v>0</v>
      </c>
      <c r="P30" s="49" t="s">
        <v>50</v>
      </c>
      <c r="Q30" s="41">
        <f t="shared" si="0"/>
        <v>0</v>
      </c>
    </row>
    <row r="31" spans="2:17" ht="12" customHeight="1" x14ac:dyDescent="0.3">
      <c r="B31" s="440"/>
      <c r="C31" s="432" t="s">
        <v>478</v>
      </c>
      <c r="D31" s="432"/>
      <c r="E31" s="432"/>
      <c r="F31" s="432"/>
      <c r="G31" s="432"/>
      <c r="H31" s="432"/>
      <c r="I31" s="432"/>
      <c r="J31" s="432"/>
      <c r="K31" s="432"/>
      <c r="L31" s="57">
        <v>1866</v>
      </c>
      <c r="M31" s="61"/>
      <c r="N31" s="48">
        <v>1867</v>
      </c>
      <c r="O31" s="38">
        <f t="shared" si="3"/>
        <v>0</v>
      </c>
      <c r="P31" s="49" t="s">
        <v>50</v>
      </c>
      <c r="Q31" s="41">
        <f t="shared" si="0"/>
        <v>0</v>
      </c>
    </row>
    <row r="32" spans="2:17" ht="12" customHeight="1" x14ac:dyDescent="0.2">
      <c r="B32" s="440"/>
      <c r="C32" s="432" t="s">
        <v>479</v>
      </c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8">
        <v>1869</v>
      </c>
      <c r="O32" s="58"/>
      <c r="P32" s="49" t="s">
        <v>50</v>
      </c>
      <c r="Q32" s="41">
        <f t="shared" si="0"/>
        <v>0</v>
      </c>
    </row>
    <row r="33" spans="2:17" ht="12" customHeight="1" x14ac:dyDescent="0.3">
      <c r="B33" s="440"/>
      <c r="C33" s="432" t="s">
        <v>480</v>
      </c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8">
        <v>1871</v>
      </c>
      <c r="O33" s="38"/>
      <c r="P33" s="49" t="s">
        <v>50</v>
      </c>
      <c r="Q33" s="41">
        <f t="shared" si="0"/>
        <v>0</v>
      </c>
    </row>
    <row r="34" spans="2:17" ht="12" customHeight="1" x14ac:dyDescent="0.3">
      <c r="B34" s="440">
        <v>9</v>
      </c>
      <c r="C34" s="432" t="s">
        <v>481</v>
      </c>
      <c r="D34" s="432"/>
      <c r="E34" s="432"/>
      <c r="F34" s="48">
        <v>1633</v>
      </c>
      <c r="G34" s="38"/>
      <c r="H34" s="48">
        <v>1105</v>
      </c>
      <c r="I34" s="38"/>
      <c r="J34" s="48">
        <v>1634</v>
      </c>
      <c r="K34" s="38"/>
      <c r="L34" s="48">
        <v>606</v>
      </c>
      <c r="M34" s="38"/>
      <c r="N34" s="48">
        <v>152</v>
      </c>
      <c r="O34" s="38">
        <f t="shared" ref="O34:O36" si="4">+M34+K34+I34+G34</f>
        <v>0</v>
      </c>
      <c r="P34" s="49" t="s">
        <v>50</v>
      </c>
      <c r="Q34" s="41">
        <f t="shared" si="0"/>
        <v>0</v>
      </c>
    </row>
    <row r="35" spans="2:17" ht="24.95" customHeight="1" x14ac:dyDescent="0.3">
      <c r="B35" s="440"/>
      <c r="C35" s="432" t="s">
        <v>482</v>
      </c>
      <c r="D35" s="432"/>
      <c r="E35" s="432"/>
      <c r="F35" s="48">
        <v>1874</v>
      </c>
      <c r="G35" s="38"/>
      <c r="H35" s="48">
        <v>1875</v>
      </c>
      <c r="I35" s="38"/>
      <c r="J35" s="48">
        <v>1876</v>
      </c>
      <c r="K35" s="38"/>
      <c r="L35" s="48">
        <v>1877</v>
      </c>
      <c r="M35" s="38"/>
      <c r="N35" s="48">
        <v>1878</v>
      </c>
      <c r="O35" s="38">
        <f t="shared" si="4"/>
        <v>0</v>
      </c>
      <c r="P35" s="49" t="s">
        <v>50</v>
      </c>
      <c r="Q35" s="41">
        <f t="shared" si="0"/>
        <v>0</v>
      </c>
    </row>
    <row r="36" spans="2:17" ht="12" customHeight="1" x14ac:dyDescent="0.3">
      <c r="B36" s="440"/>
      <c r="C36" s="432" t="s">
        <v>483</v>
      </c>
      <c r="D36" s="432"/>
      <c r="E36" s="432"/>
      <c r="F36" s="48">
        <v>1879</v>
      </c>
      <c r="G36" s="38"/>
      <c r="H36" s="48">
        <v>1880</v>
      </c>
      <c r="I36" s="38"/>
      <c r="J36" s="48">
        <v>1881</v>
      </c>
      <c r="K36" s="38"/>
      <c r="L36" s="48">
        <v>1882</v>
      </c>
      <c r="M36" s="38"/>
      <c r="N36" s="48">
        <v>1883</v>
      </c>
      <c r="O36" s="38">
        <f t="shared" si="4"/>
        <v>0</v>
      </c>
      <c r="P36" s="49" t="s">
        <v>50</v>
      </c>
      <c r="Q36" s="41">
        <f t="shared" si="0"/>
        <v>0</v>
      </c>
    </row>
    <row r="37" spans="2:17" ht="12" customHeight="1" x14ac:dyDescent="0.3">
      <c r="B37" s="440"/>
      <c r="C37" s="408" t="s">
        <v>484</v>
      </c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8">
        <v>1884</v>
      </c>
      <c r="O37" s="38">
        <v>0</v>
      </c>
      <c r="P37" s="49" t="s">
        <v>50</v>
      </c>
      <c r="Q37" s="41">
        <f t="shared" si="0"/>
        <v>0</v>
      </c>
    </row>
    <row r="38" spans="2:17" ht="12" customHeight="1" x14ac:dyDescent="0.3">
      <c r="B38" s="440"/>
      <c r="C38" s="432" t="s">
        <v>485</v>
      </c>
      <c r="D38" s="432"/>
      <c r="E38" s="432"/>
      <c r="F38" s="48">
        <v>1885</v>
      </c>
      <c r="G38" s="38"/>
      <c r="H38" s="48">
        <v>1886</v>
      </c>
      <c r="I38" s="38"/>
      <c r="J38" s="48">
        <v>1887</v>
      </c>
      <c r="K38" s="38"/>
      <c r="L38" s="48">
        <v>1888</v>
      </c>
      <c r="M38" s="38"/>
      <c r="N38" s="48">
        <v>1889</v>
      </c>
      <c r="O38" s="38">
        <f t="shared" ref="O38" si="5">+M38+K38+I38+G38</f>
        <v>0</v>
      </c>
      <c r="P38" s="49" t="s">
        <v>50</v>
      </c>
      <c r="Q38" s="41">
        <f t="shared" si="0"/>
        <v>0</v>
      </c>
    </row>
    <row r="39" spans="2:17" ht="12" customHeight="1" x14ac:dyDescent="0.3">
      <c r="B39" s="46">
        <v>10</v>
      </c>
      <c r="C39" s="432" t="s">
        <v>486</v>
      </c>
      <c r="D39" s="432"/>
      <c r="E39" s="432"/>
      <c r="F39" s="432"/>
      <c r="G39" s="432"/>
      <c r="H39" s="432"/>
      <c r="I39" s="432"/>
      <c r="J39" s="48">
        <v>1635</v>
      </c>
      <c r="K39" s="38"/>
      <c r="L39" s="48">
        <v>1031</v>
      </c>
      <c r="M39" s="38"/>
      <c r="N39" s="48">
        <v>1032</v>
      </c>
      <c r="O39" s="38">
        <f>+K39+M39</f>
        <v>0</v>
      </c>
      <c r="P39" s="49" t="s">
        <v>50</v>
      </c>
      <c r="Q39" s="41">
        <f t="shared" si="0"/>
        <v>0</v>
      </c>
    </row>
    <row r="40" spans="2:17" ht="12" customHeight="1" x14ac:dyDescent="0.3">
      <c r="B40" s="46">
        <v>11</v>
      </c>
      <c r="C40" s="432" t="s">
        <v>487</v>
      </c>
      <c r="D40" s="432"/>
      <c r="E40" s="432"/>
      <c r="F40" s="432"/>
      <c r="G40" s="432"/>
      <c r="H40" s="432"/>
      <c r="I40" s="432"/>
      <c r="J40" s="432"/>
      <c r="K40" s="432"/>
      <c r="L40" s="48">
        <v>1890</v>
      </c>
      <c r="M40" s="38"/>
      <c r="N40" s="48">
        <v>1891</v>
      </c>
      <c r="O40" s="38">
        <f>+M40</f>
        <v>0</v>
      </c>
      <c r="P40" s="49" t="s">
        <v>50</v>
      </c>
      <c r="Q40" s="41">
        <f t="shared" si="0"/>
        <v>0</v>
      </c>
    </row>
    <row r="41" spans="2:17" ht="12" customHeight="1" x14ac:dyDescent="0.3">
      <c r="B41" s="46">
        <v>12</v>
      </c>
      <c r="C41" s="432" t="s">
        <v>488</v>
      </c>
      <c r="D41" s="432"/>
      <c r="E41" s="432"/>
      <c r="F41" s="432"/>
      <c r="G41" s="432"/>
      <c r="H41" s="432"/>
      <c r="I41" s="432"/>
      <c r="J41" s="432"/>
      <c r="K41" s="432"/>
      <c r="L41" s="48">
        <v>1914</v>
      </c>
      <c r="M41" s="38"/>
      <c r="N41" s="48">
        <v>1104</v>
      </c>
      <c r="O41" s="38">
        <f>+M41</f>
        <v>0</v>
      </c>
      <c r="P41" s="49" t="s">
        <v>50</v>
      </c>
      <c r="Q41" s="41">
        <f t="shared" si="0"/>
        <v>0</v>
      </c>
    </row>
    <row r="42" spans="2:17" ht="26.45" customHeight="1" x14ac:dyDescent="0.3">
      <c r="B42" s="46">
        <v>13</v>
      </c>
      <c r="C42" s="47" t="s">
        <v>489</v>
      </c>
      <c r="D42" s="62">
        <v>1098</v>
      </c>
      <c r="E42" s="38"/>
      <c r="F42" s="495" t="s">
        <v>415</v>
      </c>
      <c r="G42" s="496"/>
      <c r="H42" s="496"/>
      <c r="I42" s="496"/>
      <c r="J42" s="496"/>
      <c r="K42" s="496"/>
      <c r="L42" s="48">
        <v>1030</v>
      </c>
      <c r="M42" s="38"/>
      <c r="N42" s="48">
        <v>161</v>
      </c>
      <c r="O42" s="58">
        <f>+M42+E42</f>
        <v>0</v>
      </c>
      <c r="P42" s="49" t="s">
        <v>50</v>
      </c>
      <c r="Q42" s="41">
        <f t="shared" si="0"/>
        <v>0</v>
      </c>
    </row>
    <row r="43" spans="2:17" ht="25.5" customHeight="1" thickBot="1" x14ac:dyDescent="0.35">
      <c r="B43" s="64">
        <v>14</v>
      </c>
      <c r="C43" s="47" t="s">
        <v>490</v>
      </c>
      <c r="D43" s="65">
        <v>159</v>
      </c>
      <c r="E43" s="66">
        <f>SUM(G11:G14,I11:I14,K11:K14,M11:M14,)</f>
        <v>0</v>
      </c>
      <c r="F43" s="495" t="s">
        <v>416</v>
      </c>
      <c r="G43" s="496"/>
      <c r="H43" s="496"/>
      <c r="I43" s="496"/>
      <c r="J43" s="496"/>
      <c r="K43" s="496"/>
      <c r="L43" s="65">
        <v>748</v>
      </c>
      <c r="M43" s="66"/>
      <c r="N43" s="65">
        <v>749</v>
      </c>
      <c r="O43" s="67">
        <f>+M43+E43</f>
        <v>0</v>
      </c>
      <c r="P43" s="68" t="s">
        <v>50</v>
      </c>
      <c r="Q43" s="41">
        <f t="shared" si="0"/>
        <v>0</v>
      </c>
    </row>
    <row r="44" spans="2:17" ht="3.6" customHeight="1" x14ac:dyDescent="0.2">
      <c r="Q44" s="41">
        <v>1</v>
      </c>
    </row>
    <row r="45" spans="2:17" ht="12" customHeight="1" thickBot="1" x14ac:dyDescent="0.25">
      <c r="B45" s="486" t="s">
        <v>357</v>
      </c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8"/>
      <c r="Q45" s="41">
        <v>1</v>
      </c>
    </row>
    <row r="46" spans="2:17" ht="12" customHeight="1" x14ac:dyDescent="0.3">
      <c r="B46" s="72">
        <v>15</v>
      </c>
      <c r="C46" s="493" t="s">
        <v>491</v>
      </c>
      <c r="D46" s="493"/>
      <c r="E46" s="493"/>
      <c r="F46" s="493"/>
      <c r="G46" s="493"/>
      <c r="H46" s="493"/>
      <c r="I46" s="493"/>
      <c r="J46" s="493"/>
      <c r="K46" s="493"/>
      <c r="L46" s="493"/>
      <c r="M46" s="493"/>
      <c r="N46" s="37">
        <v>166</v>
      </c>
      <c r="O46" s="74"/>
      <c r="P46" s="75" t="s">
        <v>414</v>
      </c>
      <c r="Q46" s="41">
        <f t="shared" si="0"/>
        <v>0</v>
      </c>
    </row>
    <row r="47" spans="2:17" ht="12" customHeight="1" x14ac:dyDescent="0.3">
      <c r="B47" s="46">
        <v>16</v>
      </c>
      <c r="C47" s="432" t="s">
        <v>492</v>
      </c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8">
        <v>907</v>
      </c>
      <c r="O47" s="76"/>
      <c r="P47" s="77" t="s">
        <v>414</v>
      </c>
      <c r="Q47" s="41">
        <f t="shared" si="0"/>
        <v>0</v>
      </c>
    </row>
    <row r="48" spans="2:17" ht="12" customHeight="1" x14ac:dyDescent="0.3">
      <c r="B48" s="46">
        <v>17</v>
      </c>
      <c r="C48" s="494" t="s">
        <v>493</v>
      </c>
      <c r="D48" s="494"/>
      <c r="E48" s="494"/>
      <c r="F48" s="494"/>
      <c r="G48" s="494"/>
      <c r="H48" s="494"/>
      <c r="I48" s="494"/>
      <c r="J48" s="494"/>
      <c r="K48" s="494"/>
      <c r="L48" s="494"/>
      <c r="M48" s="494"/>
      <c r="N48" s="48">
        <v>169</v>
      </c>
      <c r="O48" s="76"/>
      <c r="P48" s="77" t="s">
        <v>414</v>
      </c>
      <c r="Q48" s="41">
        <f t="shared" si="0"/>
        <v>0</v>
      </c>
    </row>
    <row r="49" spans="2:17" ht="12" customHeight="1" x14ac:dyDescent="0.3">
      <c r="B49" s="46">
        <v>18</v>
      </c>
      <c r="C49" s="432" t="s">
        <v>494</v>
      </c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8">
        <v>1833</v>
      </c>
      <c r="O49" s="76"/>
      <c r="P49" s="77" t="s">
        <v>414</v>
      </c>
      <c r="Q49" s="41">
        <f t="shared" si="0"/>
        <v>0</v>
      </c>
    </row>
    <row r="50" spans="2:17" ht="12" customHeight="1" x14ac:dyDescent="0.35">
      <c r="B50" s="46">
        <v>19</v>
      </c>
      <c r="C50" s="432" t="s">
        <v>495</v>
      </c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8">
        <v>158</v>
      </c>
      <c r="O50" s="78">
        <f>SUM(O46:O49,O11:O43)</f>
        <v>0</v>
      </c>
      <c r="P50" s="79" t="s">
        <v>69</v>
      </c>
      <c r="Q50" s="41">
        <f t="shared" si="0"/>
        <v>0</v>
      </c>
    </row>
    <row r="51" spans="2:17" ht="12" customHeight="1" x14ac:dyDescent="0.3">
      <c r="B51" s="46">
        <v>20</v>
      </c>
      <c r="C51" s="432" t="s">
        <v>496</v>
      </c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8">
        <v>111</v>
      </c>
      <c r="O51" s="76"/>
      <c r="P51" s="77" t="s">
        <v>414</v>
      </c>
      <c r="Q51" s="41">
        <f t="shared" si="0"/>
        <v>0</v>
      </c>
    </row>
    <row r="52" spans="2:17" ht="12" customHeight="1" x14ac:dyDescent="0.3">
      <c r="B52" s="46">
        <v>21</v>
      </c>
      <c r="C52" s="485" t="s">
        <v>497</v>
      </c>
      <c r="D52" s="485"/>
      <c r="E52" s="485"/>
      <c r="F52" s="48">
        <v>750</v>
      </c>
      <c r="G52" s="38"/>
      <c r="H52" s="408" t="s">
        <v>498</v>
      </c>
      <c r="I52" s="408"/>
      <c r="J52" s="408"/>
      <c r="K52" s="408"/>
      <c r="L52" s="48">
        <v>740</v>
      </c>
      <c r="M52" s="38"/>
      <c r="N52" s="48">
        <v>751</v>
      </c>
      <c r="O52" s="80">
        <f>-M52-G52</f>
        <v>0</v>
      </c>
      <c r="P52" s="77" t="s">
        <v>414</v>
      </c>
      <c r="Q52" s="41">
        <f t="shared" si="0"/>
        <v>0</v>
      </c>
    </row>
    <row r="53" spans="2:17" ht="12" customHeight="1" x14ac:dyDescent="0.3">
      <c r="B53" s="46">
        <v>22</v>
      </c>
      <c r="C53" s="432" t="s">
        <v>499</v>
      </c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8">
        <v>822</v>
      </c>
      <c r="O53" s="76"/>
      <c r="P53" s="77" t="s">
        <v>414</v>
      </c>
      <c r="Q53" s="41">
        <f t="shared" si="0"/>
        <v>0</v>
      </c>
    </row>
    <row r="54" spans="2:17" ht="12" customHeight="1" thickBot="1" x14ac:dyDescent="0.35">
      <c r="B54" s="64">
        <v>23</v>
      </c>
      <c r="C54" s="433" t="s">
        <v>500</v>
      </c>
      <c r="D54" s="433"/>
      <c r="E54" s="433"/>
      <c r="F54" s="433"/>
      <c r="G54" s="433"/>
      <c r="H54" s="433"/>
      <c r="I54" s="433"/>
      <c r="J54" s="433"/>
      <c r="K54" s="433"/>
      <c r="L54" s="433"/>
      <c r="M54" s="433"/>
      <c r="N54" s="81">
        <v>765</v>
      </c>
      <c r="O54" s="82"/>
      <c r="P54" s="83" t="s">
        <v>414</v>
      </c>
      <c r="Q54" s="41">
        <f t="shared" si="0"/>
        <v>0</v>
      </c>
    </row>
    <row r="55" spans="2:17" ht="12" customHeight="1" thickBot="1" x14ac:dyDescent="0.25">
      <c r="B55" s="442" t="s">
        <v>358</v>
      </c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4"/>
      <c r="Q55" s="41">
        <v>1</v>
      </c>
    </row>
    <row r="56" spans="2:17" ht="15.95" customHeight="1" thickBot="1" x14ac:dyDescent="0.4">
      <c r="B56" s="84">
        <v>24</v>
      </c>
      <c r="C56" s="484" t="s">
        <v>501</v>
      </c>
      <c r="D56" s="484"/>
      <c r="E56" s="484"/>
      <c r="F56" s="484"/>
      <c r="G56" s="484"/>
      <c r="H56" s="484"/>
      <c r="I56" s="484"/>
      <c r="J56" s="484"/>
      <c r="K56" s="484"/>
      <c r="L56" s="484"/>
      <c r="M56" s="484"/>
      <c r="N56" s="85">
        <v>170</v>
      </c>
      <c r="O56" s="86">
        <f>SUM(O50:O54)</f>
        <v>0</v>
      </c>
      <c r="P56" s="87" t="s">
        <v>69</v>
      </c>
      <c r="Q56" s="41">
        <v>1</v>
      </c>
    </row>
    <row r="57" spans="2:17" x14ac:dyDescent="0.2">
      <c r="Q57" s="41">
        <v>1</v>
      </c>
    </row>
    <row r="58" spans="2:17" ht="18.75" customHeight="1" thickBot="1" x14ac:dyDescent="0.25">
      <c r="B58" s="486" t="s">
        <v>359</v>
      </c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488"/>
      <c r="Q58" s="41">
        <v>1</v>
      </c>
    </row>
    <row r="59" spans="2:17" ht="12" customHeight="1" thickBot="1" x14ac:dyDescent="0.4">
      <c r="B59" s="84">
        <v>25</v>
      </c>
      <c r="C59" s="484" t="s">
        <v>502</v>
      </c>
      <c r="D59" s="484"/>
      <c r="E59" s="484"/>
      <c r="F59" s="484"/>
      <c r="G59" s="484"/>
      <c r="H59" s="484"/>
      <c r="I59" s="484"/>
      <c r="J59" s="484"/>
      <c r="K59" s="484"/>
      <c r="L59" s="85">
        <v>157</v>
      </c>
      <c r="M59" s="86">
        <f>ROUND(+O56*VLOOKUP(O56,'Tabla IGC'!C8:F15,3)-VLOOKUP(O56,'Tabla IGC'!C8:F15,4),0)</f>
        <v>0</v>
      </c>
      <c r="N59" s="88" t="s">
        <v>50</v>
      </c>
      <c r="Q59" s="41">
        <f>+IF(M59&lt;&gt;0,1,0)</f>
        <v>0</v>
      </c>
    </row>
    <row r="60" spans="2:17" ht="12" customHeight="1" x14ac:dyDescent="0.3">
      <c r="B60" s="89">
        <v>26</v>
      </c>
      <c r="C60" s="489" t="s">
        <v>503</v>
      </c>
      <c r="D60" s="489"/>
      <c r="E60" s="489"/>
      <c r="F60" s="489"/>
      <c r="G60" s="489"/>
      <c r="H60" s="489"/>
      <c r="I60" s="489"/>
      <c r="J60" s="489"/>
      <c r="K60" s="489"/>
      <c r="L60" s="90">
        <v>1017</v>
      </c>
      <c r="M60" s="91"/>
      <c r="N60" s="92" t="s">
        <v>50</v>
      </c>
      <c r="Q60" s="41">
        <f t="shared" si="0"/>
        <v>0</v>
      </c>
    </row>
    <row r="61" spans="2:17" ht="12" customHeight="1" x14ac:dyDescent="0.3">
      <c r="B61" s="46">
        <v>27</v>
      </c>
      <c r="C61" s="432" t="s">
        <v>504</v>
      </c>
      <c r="D61" s="432"/>
      <c r="E61" s="432"/>
      <c r="F61" s="432"/>
      <c r="G61" s="432"/>
      <c r="H61" s="432"/>
      <c r="I61" s="432"/>
      <c r="J61" s="432"/>
      <c r="K61" s="432"/>
      <c r="L61" s="48">
        <v>1033</v>
      </c>
      <c r="M61" s="38"/>
      <c r="N61" s="49" t="s">
        <v>50</v>
      </c>
      <c r="Q61" s="41">
        <f t="shared" si="0"/>
        <v>0</v>
      </c>
    </row>
    <row r="62" spans="2:17" ht="12" customHeight="1" x14ac:dyDescent="0.3">
      <c r="B62" s="46">
        <v>28</v>
      </c>
      <c r="C62" s="432" t="s">
        <v>505</v>
      </c>
      <c r="D62" s="432"/>
      <c r="E62" s="432"/>
      <c r="F62" s="432"/>
      <c r="G62" s="432"/>
      <c r="H62" s="432"/>
      <c r="I62" s="432"/>
      <c r="J62" s="432"/>
      <c r="K62" s="432"/>
      <c r="L62" s="48">
        <v>201</v>
      </c>
      <c r="M62" s="38"/>
      <c r="N62" s="49" t="s">
        <v>50</v>
      </c>
      <c r="Q62" s="41">
        <f t="shared" si="0"/>
        <v>0</v>
      </c>
    </row>
    <row r="63" spans="2:17" ht="12" customHeight="1" x14ac:dyDescent="0.3">
      <c r="B63" s="46">
        <v>29</v>
      </c>
      <c r="C63" s="432" t="s">
        <v>506</v>
      </c>
      <c r="D63" s="432"/>
      <c r="E63" s="432"/>
      <c r="F63" s="432"/>
      <c r="G63" s="432"/>
      <c r="H63" s="432"/>
      <c r="I63" s="432"/>
      <c r="J63" s="432"/>
      <c r="K63" s="432"/>
      <c r="L63" s="48">
        <v>1035</v>
      </c>
      <c r="M63" s="38"/>
      <c r="N63" s="49" t="s">
        <v>50</v>
      </c>
      <c r="Q63" s="41">
        <f t="shared" si="0"/>
        <v>0</v>
      </c>
    </row>
    <row r="64" spans="2:17" ht="12" customHeight="1" thickBot="1" x14ac:dyDescent="0.35">
      <c r="B64" s="64">
        <v>30</v>
      </c>
      <c r="C64" s="433" t="s">
        <v>507</v>
      </c>
      <c r="D64" s="433"/>
      <c r="E64" s="433"/>
      <c r="F64" s="433"/>
      <c r="G64" s="433"/>
      <c r="H64" s="433"/>
      <c r="I64" s="433"/>
      <c r="J64" s="433"/>
      <c r="K64" s="433"/>
      <c r="L64" s="81">
        <v>910</v>
      </c>
      <c r="M64" s="66"/>
      <c r="N64" s="68" t="s">
        <v>50</v>
      </c>
      <c r="Q64" s="41">
        <f t="shared" ref="Q64:Q127" si="6">+IF(M64&lt;&gt;0,1,0)</f>
        <v>0</v>
      </c>
    </row>
    <row r="65" spans="2:17" ht="12" customHeight="1" x14ac:dyDescent="0.3">
      <c r="B65" s="490"/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2"/>
      <c r="Q65" s="41">
        <v>1</v>
      </c>
    </row>
    <row r="66" spans="2:17" ht="17.25" customHeight="1" thickBot="1" x14ac:dyDescent="0.25">
      <c r="B66" s="442" t="s">
        <v>635</v>
      </c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4"/>
      <c r="Q66" s="41">
        <v>1</v>
      </c>
    </row>
    <row r="67" spans="2:17" ht="12" customHeight="1" x14ac:dyDescent="0.3">
      <c r="B67" s="72">
        <v>31</v>
      </c>
      <c r="C67" s="446" t="s">
        <v>508</v>
      </c>
      <c r="D67" s="446"/>
      <c r="E67" s="446"/>
      <c r="F67" s="446"/>
      <c r="G67" s="446"/>
      <c r="H67" s="446"/>
      <c r="I67" s="446"/>
      <c r="J67" s="446"/>
      <c r="K67" s="446"/>
      <c r="L67" s="37">
        <v>1036</v>
      </c>
      <c r="M67" s="74"/>
      <c r="N67" s="75" t="s">
        <v>414</v>
      </c>
      <c r="Q67" s="41">
        <f t="shared" si="6"/>
        <v>0</v>
      </c>
    </row>
    <row r="68" spans="2:17" ht="12" customHeight="1" x14ac:dyDescent="0.3">
      <c r="B68" s="46">
        <v>32</v>
      </c>
      <c r="C68" s="432" t="s">
        <v>509</v>
      </c>
      <c r="D68" s="432"/>
      <c r="E68" s="432"/>
      <c r="F68" s="432"/>
      <c r="G68" s="432"/>
      <c r="H68" s="432"/>
      <c r="I68" s="432"/>
      <c r="J68" s="432"/>
      <c r="K68" s="432"/>
      <c r="L68" s="48">
        <v>1101</v>
      </c>
      <c r="M68" s="76"/>
      <c r="N68" s="77" t="s">
        <v>414</v>
      </c>
      <c r="Q68" s="41">
        <f t="shared" si="6"/>
        <v>0</v>
      </c>
    </row>
    <row r="69" spans="2:17" ht="12" customHeight="1" x14ac:dyDescent="0.3">
      <c r="B69" s="46">
        <v>33</v>
      </c>
      <c r="C69" s="432" t="s">
        <v>510</v>
      </c>
      <c r="D69" s="432"/>
      <c r="E69" s="432"/>
      <c r="F69" s="432"/>
      <c r="G69" s="432"/>
      <c r="H69" s="432"/>
      <c r="I69" s="432"/>
      <c r="J69" s="432"/>
      <c r="K69" s="432"/>
      <c r="L69" s="48">
        <v>135</v>
      </c>
      <c r="M69" s="76"/>
      <c r="N69" s="77" t="s">
        <v>414</v>
      </c>
      <c r="Q69" s="41">
        <f t="shared" si="6"/>
        <v>0</v>
      </c>
    </row>
    <row r="70" spans="2:17" ht="12" customHeight="1" x14ac:dyDescent="0.3">
      <c r="B70" s="46">
        <v>34</v>
      </c>
      <c r="C70" s="432" t="s">
        <v>511</v>
      </c>
      <c r="D70" s="432"/>
      <c r="E70" s="432"/>
      <c r="F70" s="432"/>
      <c r="G70" s="432"/>
      <c r="H70" s="432"/>
      <c r="I70" s="432"/>
      <c r="J70" s="432"/>
      <c r="K70" s="432"/>
      <c r="L70" s="48">
        <v>136</v>
      </c>
      <c r="M70" s="76"/>
      <c r="N70" s="77" t="s">
        <v>414</v>
      </c>
      <c r="Q70" s="41">
        <f t="shared" si="6"/>
        <v>0</v>
      </c>
    </row>
    <row r="71" spans="2:17" ht="12" customHeight="1" x14ac:dyDescent="0.3">
      <c r="B71" s="46">
        <v>35</v>
      </c>
      <c r="C71" s="432" t="s">
        <v>512</v>
      </c>
      <c r="D71" s="432"/>
      <c r="E71" s="432"/>
      <c r="F71" s="432"/>
      <c r="G71" s="432"/>
      <c r="H71" s="432"/>
      <c r="I71" s="432"/>
      <c r="J71" s="432"/>
      <c r="K71" s="432"/>
      <c r="L71" s="48">
        <v>176</v>
      </c>
      <c r="M71" s="76"/>
      <c r="N71" s="77" t="s">
        <v>414</v>
      </c>
      <c r="Q71" s="41">
        <f t="shared" si="6"/>
        <v>0</v>
      </c>
    </row>
    <row r="72" spans="2:17" ht="12" customHeight="1" x14ac:dyDescent="0.3">
      <c r="B72" s="46">
        <v>36</v>
      </c>
      <c r="C72" s="432" t="s">
        <v>513</v>
      </c>
      <c r="D72" s="432"/>
      <c r="E72" s="432"/>
      <c r="F72" s="432"/>
      <c r="G72" s="432"/>
      <c r="H72" s="432"/>
      <c r="I72" s="432"/>
      <c r="J72" s="432"/>
      <c r="K72" s="432"/>
      <c r="L72" s="48">
        <v>752</v>
      </c>
      <c r="M72" s="76"/>
      <c r="N72" s="77" t="s">
        <v>414</v>
      </c>
      <c r="Q72" s="41">
        <f t="shared" si="6"/>
        <v>0</v>
      </c>
    </row>
    <row r="73" spans="2:17" ht="12" customHeight="1" x14ac:dyDescent="0.3">
      <c r="B73" s="46">
        <v>37</v>
      </c>
      <c r="C73" s="432" t="s">
        <v>514</v>
      </c>
      <c r="D73" s="432"/>
      <c r="E73" s="432"/>
      <c r="F73" s="432"/>
      <c r="G73" s="432"/>
      <c r="H73" s="432"/>
      <c r="I73" s="432"/>
      <c r="J73" s="432"/>
      <c r="K73" s="432"/>
      <c r="L73" s="48">
        <v>608</v>
      </c>
      <c r="M73" s="76"/>
      <c r="N73" s="77" t="s">
        <v>414</v>
      </c>
      <c r="Q73" s="41">
        <f t="shared" si="6"/>
        <v>0</v>
      </c>
    </row>
    <row r="74" spans="2:17" ht="12" customHeight="1" x14ac:dyDescent="0.3">
      <c r="B74" s="46">
        <v>38</v>
      </c>
      <c r="C74" s="432" t="s">
        <v>515</v>
      </c>
      <c r="D74" s="432"/>
      <c r="E74" s="432"/>
      <c r="F74" s="432"/>
      <c r="G74" s="432"/>
      <c r="H74" s="432"/>
      <c r="I74" s="432"/>
      <c r="J74" s="432"/>
      <c r="K74" s="432"/>
      <c r="L74" s="48">
        <v>1636</v>
      </c>
      <c r="M74" s="76"/>
      <c r="N74" s="77" t="s">
        <v>414</v>
      </c>
      <c r="Q74" s="41">
        <f t="shared" si="6"/>
        <v>0</v>
      </c>
    </row>
    <row r="75" spans="2:17" ht="12" customHeight="1" x14ac:dyDescent="0.3">
      <c r="B75" s="46">
        <v>39</v>
      </c>
      <c r="C75" s="432" t="s">
        <v>516</v>
      </c>
      <c r="D75" s="432"/>
      <c r="E75" s="432"/>
      <c r="F75" s="432"/>
      <c r="G75" s="432"/>
      <c r="H75" s="432"/>
      <c r="I75" s="432"/>
      <c r="J75" s="432"/>
      <c r="K75" s="432"/>
      <c r="L75" s="48">
        <v>1637</v>
      </c>
      <c r="M75" s="76"/>
      <c r="N75" s="77" t="s">
        <v>414</v>
      </c>
      <c r="Q75" s="41">
        <f t="shared" si="6"/>
        <v>0</v>
      </c>
    </row>
    <row r="76" spans="2:17" ht="12" customHeight="1" x14ac:dyDescent="0.3">
      <c r="B76" s="46">
        <v>40</v>
      </c>
      <c r="C76" s="432" t="s">
        <v>517</v>
      </c>
      <c r="D76" s="432"/>
      <c r="E76" s="432"/>
      <c r="F76" s="432"/>
      <c r="G76" s="432"/>
      <c r="H76" s="432"/>
      <c r="I76" s="432"/>
      <c r="J76" s="432"/>
      <c r="K76" s="432"/>
      <c r="L76" s="48">
        <v>1638</v>
      </c>
      <c r="M76" s="76"/>
      <c r="N76" s="77" t="s">
        <v>414</v>
      </c>
      <c r="Q76" s="41">
        <f t="shared" si="6"/>
        <v>0</v>
      </c>
    </row>
    <row r="77" spans="2:17" ht="12" customHeight="1" x14ac:dyDescent="0.3">
      <c r="B77" s="46">
        <v>41</v>
      </c>
      <c r="C77" s="432" t="s">
        <v>518</v>
      </c>
      <c r="D77" s="432"/>
      <c r="E77" s="432"/>
      <c r="F77" s="432"/>
      <c r="G77" s="432"/>
      <c r="H77" s="432"/>
      <c r="I77" s="432"/>
      <c r="J77" s="432"/>
      <c r="K77" s="432"/>
      <c r="L77" s="48">
        <v>895</v>
      </c>
      <c r="M77" s="76"/>
      <c r="N77" s="77" t="s">
        <v>414</v>
      </c>
      <c r="Q77" s="41">
        <f t="shared" si="6"/>
        <v>0</v>
      </c>
    </row>
    <row r="78" spans="2:17" ht="12" customHeight="1" x14ac:dyDescent="0.3">
      <c r="B78" s="46">
        <v>42</v>
      </c>
      <c r="C78" s="432" t="s">
        <v>519</v>
      </c>
      <c r="D78" s="432"/>
      <c r="E78" s="432"/>
      <c r="F78" s="432"/>
      <c r="G78" s="432"/>
      <c r="H78" s="432"/>
      <c r="I78" s="432"/>
      <c r="J78" s="432"/>
      <c r="K78" s="432"/>
      <c r="L78" s="48">
        <v>867</v>
      </c>
      <c r="M78" s="76"/>
      <c r="N78" s="77" t="s">
        <v>414</v>
      </c>
      <c r="Q78" s="41">
        <f t="shared" si="6"/>
        <v>0</v>
      </c>
    </row>
    <row r="79" spans="2:17" ht="12" customHeight="1" x14ac:dyDescent="0.3">
      <c r="B79" s="46">
        <v>43</v>
      </c>
      <c r="C79" s="432" t="s">
        <v>520</v>
      </c>
      <c r="D79" s="432"/>
      <c r="E79" s="432"/>
      <c r="F79" s="432"/>
      <c r="G79" s="432"/>
      <c r="H79" s="432"/>
      <c r="I79" s="432"/>
      <c r="J79" s="432"/>
      <c r="K79" s="432"/>
      <c r="L79" s="48">
        <v>609</v>
      </c>
      <c r="M79" s="76"/>
      <c r="N79" s="77" t="s">
        <v>414</v>
      </c>
      <c r="Q79" s="41">
        <f t="shared" si="6"/>
        <v>0</v>
      </c>
    </row>
    <row r="80" spans="2:17" ht="12" customHeight="1" x14ac:dyDescent="0.3">
      <c r="B80" s="46">
        <v>44</v>
      </c>
      <c r="C80" s="432" t="s">
        <v>521</v>
      </c>
      <c r="D80" s="432"/>
      <c r="E80" s="432"/>
      <c r="F80" s="432"/>
      <c r="G80" s="432"/>
      <c r="H80" s="432"/>
      <c r="I80" s="432"/>
      <c r="J80" s="432"/>
      <c r="K80" s="432"/>
      <c r="L80" s="48">
        <v>1639</v>
      </c>
      <c r="M80" s="76"/>
      <c r="N80" s="77" t="s">
        <v>414</v>
      </c>
      <c r="Q80" s="41">
        <f t="shared" si="6"/>
        <v>0</v>
      </c>
    </row>
    <row r="81" spans="2:17" ht="12" customHeight="1" x14ac:dyDescent="0.3">
      <c r="B81" s="46">
        <v>45</v>
      </c>
      <c r="C81" s="432" t="s">
        <v>522</v>
      </c>
      <c r="D81" s="432"/>
      <c r="E81" s="432"/>
      <c r="F81" s="432"/>
      <c r="G81" s="432"/>
      <c r="H81" s="432"/>
      <c r="I81" s="432"/>
      <c r="J81" s="432"/>
      <c r="K81" s="432"/>
      <c r="L81" s="48">
        <v>1018</v>
      </c>
      <c r="M81" s="76"/>
      <c r="N81" s="77" t="s">
        <v>414</v>
      </c>
      <c r="Q81" s="41">
        <f t="shared" si="6"/>
        <v>0</v>
      </c>
    </row>
    <row r="82" spans="2:17" ht="12" customHeight="1" x14ac:dyDescent="0.3">
      <c r="B82" s="46">
        <v>46</v>
      </c>
      <c r="C82" s="432" t="s">
        <v>523</v>
      </c>
      <c r="D82" s="432"/>
      <c r="E82" s="432"/>
      <c r="F82" s="432"/>
      <c r="G82" s="432"/>
      <c r="H82" s="432"/>
      <c r="I82" s="432"/>
      <c r="J82" s="432"/>
      <c r="K82" s="432"/>
      <c r="L82" s="48">
        <v>162</v>
      </c>
      <c r="M82" s="76"/>
      <c r="N82" s="77" t="s">
        <v>414</v>
      </c>
      <c r="Q82" s="41">
        <f t="shared" si="6"/>
        <v>0</v>
      </c>
    </row>
    <row r="83" spans="2:17" ht="12" customHeight="1" x14ac:dyDescent="0.3">
      <c r="B83" s="46">
        <v>47</v>
      </c>
      <c r="C83" s="432" t="s">
        <v>524</v>
      </c>
      <c r="D83" s="432"/>
      <c r="E83" s="432"/>
      <c r="F83" s="432"/>
      <c r="G83" s="432"/>
      <c r="H83" s="432"/>
      <c r="I83" s="432"/>
      <c r="J83" s="432"/>
      <c r="K83" s="432"/>
      <c r="L83" s="48">
        <v>174</v>
      </c>
      <c r="M83" s="76"/>
      <c r="N83" s="77" t="s">
        <v>414</v>
      </c>
      <c r="Q83" s="41">
        <f t="shared" si="6"/>
        <v>0</v>
      </c>
    </row>
    <row r="84" spans="2:17" ht="12" customHeight="1" x14ac:dyDescent="0.3">
      <c r="B84" s="46">
        <v>48</v>
      </c>
      <c r="C84" s="432" t="s">
        <v>525</v>
      </c>
      <c r="D84" s="432"/>
      <c r="E84" s="432"/>
      <c r="F84" s="432"/>
      <c r="G84" s="432"/>
      <c r="H84" s="432"/>
      <c r="I84" s="432"/>
      <c r="J84" s="432"/>
      <c r="K84" s="432"/>
      <c r="L84" s="48">
        <v>610</v>
      </c>
      <c r="M84" s="76"/>
      <c r="N84" s="77" t="s">
        <v>414</v>
      </c>
      <c r="Q84" s="41">
        <f t="shared" si="6"/>
        <v>0</v>
      </c>
    </row>
    <row r="85" spans="2:17" ht="12" customHeight="1" x14ac:dyDescent="0.3">
      <c r="B85" s="46">
        <v>49</v>
      </c>
      <c r="C85" s="432" t="s">
        <v>526</v>
      </c>
      <c r="D85" s="432"/>
      <c r="E85" s="432"/>
      <c r="F85" s="432"/>
      <c r="G85" s="432"/>
      <c r="H85" s="432"/>
      <c r="I85" s="432"/>
      <c r="J85" s="432"/>
      <c r="K85" s="432"/>
      <c r="L85" s="48">
        <v>746</v>
      </c>
      <c r="M85" s="76"/>
      <c r="N85" s="77" t="s">
        <v>414</v>
      </c>
      <c r="Q85" s="41">
        <f t="shared" si="6"/>
        <v>0</v>
      </c>
    </row>
    <row r="86" spans="2:17" ht="12" customHeight="1" x14ac:dyDescent="0.3">
      <c r="B86" s="46">
        <v>50</v>
      </c>
      <c r="C86" s="432" t="s">
        <v>527</v>
      </c>
      <c r="D86" s="432"/>
      <c r="E86" s="432"/>
      <c r="F86" s="432"/>
      <c r="G86" s="432"/>
      <c r="H86" s="432"/>
      <c r="I86" s="432"/>
      <c r="J86" s="432"/>
      <c r="K86" s="432"/>
      <c r="L86" s="48">
        <v>866</v>
      </c>
      <c r="M86" s="76"/>
      <c r="N86" s="77" t="s">
        <v>414</v>
      </c>
      <c r="Q86" s="41">
        <f t="shared" si="6"/>
        <v>0</v>
      </c>
    </row>
    <row r="87" spans="2:17" ht="12" customHeight="1" x14ac:dyDescent="0.3">
      <c r="B87" s="46">
        <v>51</v>
      </c>
      <c r="C87" s="432" t="s">
        <v>528</v>
      </c>
      <c r="D87" s="432"/>
      <c r="E87" s="432"/>
      <c r="F87" s="432"/>
      <c r="G87" s="432"/>
      <c r="H87" s="432"/>
      <c r="I87" s="432"/>
      <c r="J87" s="432"/>
      <c r="K87" s="432"/>
      <c r="L87" s="48">
        <v>607</v>
      </c>
      <c r="M87" s="76"/>
      <c r="N87" s="77" t="s">
        <v>414</v>
      </c>
      <c r="Q87" s="41">
        <f t="shared" si="6"/>
        <v>0</v>
      </c>
    </row>
    <row r="88" spans="2:17" ht="12" customHeight="1" thickBot="1" x14ac:dyDescent="0.25">
      <c r="B88" s="64">
        <v>52</v>
      </c>
      <c r="C88" s="433" t="s">
        <v>529</v>
      </c>
      <c r="D88" s="433"/>
      <c r="E88" s="433"/>
      <c r="F88" s="433"/>
      <c r="G88" s="433"/>
      <c r="H88" s="433"/>
      <c r="I88" s="433"/>
      <c r="J88" s="433"/>
      <c r="K88" s="433"/>
      <c r="L88" s="81">
        <v>304</v>
      </c>
      <c r="M88" s="93">
        <f>SUM(M59:M64,M67:M87)</f>
        <v>0</v>
      </c>
      <c r="N88" s="94" t="s">
        <v>69</v>
      </c>
      <c r="Q88" s="41">
        <f t="shared" si="6"/>
        <v>0</v>
      </c>
    </row>
    <row r="89" spans="2:17" ht="17.25" customHeight="1" x14ac:dyDescent="0.2">
      <c r="B89" s="442" t="s">
        <v>360</v>
      </c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4"/>
      <c r="Q89" s="41">
        <v>1</v>
      </c>
    </row>
    <row r="90" spans="2:17" ht="12" customHeight="1" x14ac:dyDescent="0.2">
      <c r="B90" s="481" t="s">
        <v>361</v>
      </c>
      <c r="C90" s="482"/>
      <c r="D90" s="482"/>
      <c r="E90" s="482"/>
      <c r="F90" s="482"/>
      <c r="G90" s="482"/>
      <c r="H90" s="482"/>
      <c r="I90" s="482"/>
      <c r="J90" s="482"/>
      <c r="K90" s="482"/>
      <c r="L90" s="482"/>
      <c r="M90" s="482"/>
      <c r="N90" s="483"/>
      <c r="Q90" s="41">
        <v>1</v>
      </c>
    </row>
    <row r="91" spans="2:17" ht="29.25" customHeight="1" thickBot="1" x14ac:dyDescent="0.35">
      <c r="B91" s="95">
        <v>53</v>
      </c>
      <c r="C91" s="476" t="s">
        <v>362</v>
      </c>
      <c r="D91" s="477"/>
      <c r="E91" s="477"/>
      <c r="F91" s="477"/>
      <c r="G91" s="478"/>
      <c r="H91" s="479" t="s">
        <v>363</v>
      </c>
      <c r="I91" s="480"/>
      <c r="J91" s="479" t="s">
        <v>364</v>
      </c>
      <c r="K91" s="480"/>
      <c r="L91" s="96">
        <v>31</v>
      </c>
      <c r="M91" s="97"/>
      <c r="N91" s="98" t="s">
        <v>50</v>
      </c>
      <c r="Q91" s="41">
        <v>1</v>
      </c>
    </row>
    <row r="92" spans="2:17" ht="12" customHeight="1" x14ac:dyDescent="0.3">
      <c r="B92" s="72">
        <v>54</v>
      </c>
      <c r="C92" s="446" t="s">
        <v>530</v>
      </c>
      <c r="D92" s="446"/>
      <c r="E92" s="446"/>
      <c r="F92" s="446"/>
      <c r="G92" s="446"/>
      <c r="H92" s="37">
        <v>18</v>
      </c>
      <c r="I92" s="38"/>
      <c r="J92" s="37">
        <v>19</v>
      </c>
      <c r="K92" s="38"/>
      <c r="L92" s="37">
        <v>20</v>
      </c>
      <c r="M92" s="99"/>
      <c r="N92" s="40" t="s">
        <v>50</v>
      </c>
      <c r="Q92" s="41">
        <f t="shared" si="6"/>
        <v>0</v>
      </c>
    </row>
    <row r="93" spans="2:17" ht="33" customHeight="1" x14ac:dyDescent="0.3">
      <c r="B93" s="46">
        <v>55</v>
      </c>
      <c r="C93" s="432" t="s">
        <v>531</v>
      </c>
      <c r="D93" s="432"/>
      <c r="E93" s="432"/>
      <c r="F93" s="432"/>
      <c r="G93" s="432"/>
      <c r="H93" s="48">
        <v>1109</v>
      </c>
      <c r="I93" s="38"/>
      <c r="J93" s="48">
        <v>1111</v>
      </c>
      <c r="K93" s="38"/>
      <c r="L93" s="48">
        <v>1113</v>
      </c>
      <c r="M93" s="38"/>
      <c r="N93" s="49" t="s">
        <v>50</v>
      </c>
      <c r="Q93" s="41">
        <f t="shared" si="6"/>
        <v>0</v>
      </c>
    </row>
    <row r="94" spans="2:17" ht="46.5" customHeight="1" x14ac:dyDescent="0.3">
      <c r="B94" s="46">
        <v>56</v>
      </c>
      <c r="C94" s="408" t="s">
        <v>532</v>
      </c>
      <c r="D94" s="408"/>
      <c r="E94" s="408"/>
      <c r="F94" s="408"/>
      <c r="G94" s="408"/>
      <c r="H94" s="48">
        <v>1640</v>
      </c>
      <c r="I94" s="38"/>
      <c r="J94" s="48">
        <v>1641</v>
      </c>
      <c r="K94" s="38"/>
      <c r="L94" s="48">
        <v>1642</v>
      </c>
      <c r="M94" s="38"/>
      <c r="N94" s="49" t="s">
        <v>50</v>
      </c>
      <c r="Q94" s="41">
        <f t="shared" si="6"/>
        <v>0</v>
      </c>
    </row>
    <row r="95" spans="2:17" ht="12" customHeight="1" x14ac:dyDescent="0.3">
      <c r="B95" s="440">
        <v>57</v>
      </c>
      <c r="C95" s="432" t="s">
        <v>533</v>
      </c>
      <c r="D95" s="432"/>
      <c r="E95" s="432"/>
      <c r="F95" s="432"/>
      <c r="G95" s="432"/>
      <c r="H95" s="48">
        <v>187</v>
      </c>
      <c r="I95" s="38"/>
      <c r="J95" s="48">
        <v>188</v>
      </c>
      <c r="K95" s="38"/>
      <c r="L95" s="48">
        <v>189</v>
      </c>
      <c r="M95" s="38"/>
      <c r="N95" s="437" t="s">
        <v>50</v>
      </c>
      <c r="Q95" s="41">
        <f t="shared" si="6"/>
        <v>0</v>
      </c>
    </row>
    <row r="96" spans="2:17" ht="12" customHeight="1" x14ac:dyDescent="0.3">
      <c r="B96" s="440"/>
      <c r="C96" s="432" t="s">
        <v>365</v>
      </c>
      <c r="D96" s="432"/>
      <c r="E96" s="432"/>
      <c r="F96" s="432"/>
      <c r="G96" s="432"/>
      <c r="H96" s="100">
        <v>1924</v>
      </c>
      <c r="I96" s="101"/>
      <c r="J96" s="100">
        <v>1925</v>
      </c>
      <c r="K96" s="101"/>
      <c r="L96" s="100">
        <v>1926</v>
      </c>
      <c r="M96" s="102"/>
      <c r="N96" s="437"/>
      <c r="Q96" s="41">
        <f t="shared" si="6"/>
        <v>0</v>
      </c>
    </row>
    <row r="97" spans="2:17" ht="12" customHeight="1" x14ac:dyDescent="0.3">
      <c r="B97" s="440"/>
      <c r="C97" s="432" t="s">
        <v>366</v>
      </c>
      <c r="D97" s="432"/>
      <c r="E97" s="432"/>
      <c r="F97" s="432"/>
      <c r="G97" s="432"/>
      <c r="H97" s="100">
        <v>1927</v>
      </c>
      <c r="I97" s="101"/>
      <c r="J97" s="438"/>
      <c r="K97" s="438"/>
      <c r="L97" s="100">
        <v>1928</v>
      </c>
      <c r="M97" s="102"/>
      <c r="N97" s="437"/>
      <c r="Q97" s="41">
        <f t="shared" si="6"/>
        <v>0</v>
      </c>
    </row>
    <row r="98" spans="2:17" ht="12" customHeight="1" x14ac:dyDescent="0.3">
      <c r="B98" s="440"/>
      <c r="C98" s="432" t="s">
        <v>367</v>
      </c>
      <c r="D98" s="432"/>
      <c r="E98" s="432"/>
      <c r="F98" s="432"/>
      <c r="G98" s="432"/>
      <c r="H98" s="100">
        <v>1929</v>
      </c>
      <c r="I98" s="101"/>
      <c r="J98" s="438"/>
      <c r="K98" s="438"/>
      <c r="L98" s="100">
        <v>1930</v>
      </c>
      <c r="M98" s="102"/>
      <c r="N98" s="437"/>
      <c r="Q98" s="41">
        <f t="shared" si="6"/>
        <v>0</v>
      </c>
    </row>
    <row r="99" spans="2:17" ht="12" customHeight="1" x14ac:dyDescent="0.3">
      <c r="B99" s="440"/>
      <c r="C99" s="432" t="s">
        <v>368</v>
      </c>
      <c r="D99" s="432"/>
      <c r="E99" s="432"/>
      <c r="F99" s="432"/>
      <c r="G99" s="432"/>
      <c r="H99" s="100">
        <v>1931</v>
      </c>
      <c r="I99" s="101"/>
      <c r="J99" s="438"/>
      <c r="K99" s="438"/>
      <c r="L99" s="100">
        <v>1932</v>
      </c>
      <c r="M99" s="102"/>
      <c r="N99" s="437"/>
      <c r="Q99" s="41">
        <f t="shared" si="6"/>
        <v>0</v>
      </c>
    </row>
    <row r="100" spans="2:17" ht="12" customHeight="1" x14ac:dyDescent="0.3">
      <c r="B100" s="440">
        <v>58</v>
      </c>
      <c r="C100" s="432" t="s">
        <v>534</v>
      </c>
      <c r="D100" s="432"/>
      <c r="E100" s="432"/>
      <c r="F100" s="432"/>
      <c r="G100" s="432"/>
      <c r="H100" s="48">
        <v>1037</v>
      </c>
      <c r="I100" s="38"/>
      <c r="J100" s="48">
        <v>1038</v>
      </c>
      <c r="K100" s="38"/>
      <c r="L100" s="48">
        <v>1039</v>
      </c>
      <c r="M100" s="38"/>
      <c r="N100" s="49" t="s">
        <v>50</v>
      </c>
      <c r="Q100" s="41">
        <f t="shared" si="6"/>
        <v>0</v>
      </c>
    </row>
    <row r="101" spans="2:17" ht="12" customHeight="1" x14ac:dyDescent="0.3">
      <c r="B101" s="440"/>
      <c r="C101" s="408" t="s">
        <v>535</v>
      </c>
      <c r="D101" s="408"/>
      <c r="E101" s="408"/>
      <c r="F101" s="408"/>
      <c r="G101" s="408"/>
      <c r="H101" s="48">
        <v>1892</v>
      </c>
      <c r="I101" s="38"/>
      <c r="J101" s="48">
        <v>1893</v>
      </c>
      <c r="K101" s="38"/>
      <c r="L101" s="48">
        <v>1894</v>
      </c>
      <c r="M101" s="38"/>
      <c r="N101" s="49" t="s">
        <v>50</v>
      </c>
      <c r="Q101" s="41">
        <f t="shared" si="6"/>
        <v>0</v>
      </c>
    </row>
    <row r="102" spans="2:17" ht="12" customHeight="1" x14ac:dyDescent="0.3">
      <c r="B102" s="440"/>
      <c r="C102" s="432" t="s">
        <v>536</v>
      </c>
      <c r="D102" s="432"/>
      <c r="E102" s="432"/>
      <c r="F102" s="432"/>
      <c r="G102" s="432"/>
      <c r="H102" s="48">
        <v>1895</v>
      </c>
      <c r="I102" s="38"/>
      <c r="J102" s="439"/>
      <c r="K102" s="439"/>
      <c r="L102" s="48">
        <v>1897</v>
      </c>
      <c r="M102" s="38"/>
      <c r="N102" s="49" t="s">
        <v>50</v>
      </c>
      <c r="Q102" s="41">
        <f t="shared" si="6"/>
        <v>0</v>
      </c>
    </row>
    <row r="103" spans="2:17" ht="12" customHeight="1" x14ac:dyDescent="0.3">
      <c r="B103" s="440"/>
      <c r="C103" s="432" t="s">
        <v>537</v>
      </c>
      <c r="D103" s="432"/>
      <c r="E103" s="432"/>
      <c r="F103" s="432"/>
      <c r="G103" s="432"/>
      <c r="H103" s="48">
        <v>1898</v>
      </c>
      <c r="I103" s="38"/>
      <c r="J103" s="48">
        <v>1899</v>
      </c>
      <c r="K103" s="38"/>
      <c r="L103" s="48">
        <v>1900</v>
      </c>
      <c r="M103" s="38"/>
      <c r="N103" s="49" t="s">
        <v>50</v>
      </c>
      <c r="Q103" s="41">
        <f t="shared" si="6"/>
        <v>0</v>
      </c>
    </row>
    <row r="104" spans="2:17" ht="12" customHeight="1" x14ac:dyDescent="0.3">
      <c r="B104" s="440"/>
      <c r="C104" s="432" t="s">
        <v>538</v>
      </c>
      <c r="D104" s="432"/>
      <c r="E104" s="432"/>
      <c r="F104" s="432"/>
      <c r="G104" s="432"/>
      <c r="H104" s="48">
        <v>1901</v>
      </c>
      <c r="I104" s="38"/>
      <c r="J104" s="48">
        <v>1902</v>
      </c>
      <c r="K104" s="38"/>
      <c r="L104" s="48">
        <v>1903</v>
      </c>
      <c r="M104" s="38"/>
      <c r="N104" s="49" t="s">
        <v>50</v>
      </c>
      <c r="Q104" s="41">
        <f t="shared" si="6"/>
        <v>0</v>
      </c>
    </row>
    <row r="105" spans="2:17" ht="12" customHeight="1" x14ac:dyDescent="0.3">
      <c r="B105" s="440"/>
      <c r="C105" s="432" t="s">
        <v>539</v>
      </c>
      <c r="D105" s="432"/>
      <c r="E105" s="432"/>
      <c r="F105" s="432"/>
      <c r="G105" s="432"/>
      <c r="H105" s="100">
        <v>1912</v>
      </c>
      <c r="I105" s="38"/>
      <c r="J105" s="100">
        <v>1918</v>
      </c>
      <c r="K105" s="38"/>
      <c r="L105" s="100">
        <v>1913</v>
      </c>
      <c r="M105" s="38"/>
      <c r="N105" s="49" t="s">
        <v>50</v>
      </c>
      <c r="Q105" s="41">
        <f t="shared" si="6"/>
        <v>0</v>
      </c>
    </row>
    <row r="106" spans="2:17" ht="12" customHeight="1" x14ac:dyDescent="0.3">
      <c r="B106" s="46">
        <v>59</v>
      </c>
      <c r="C106" s="432" t="s">
        <v>540</v>
      </c>
      <c r="D106" s="432"/>
      <c r="E106" s="432"/>
      <c r="F106" s="432"/>
      <c r="G106" s="432"/>
      <c r="H106" s="48">
        <v>77</v>
      </c>
      <c r="I106" s="38"/>
      <c r="J106" s="48">
        <v>74</v>
      </c>
      <c r="K106" s="38"/>
      <c r="L106" s="48">
        <v>79</v>
      </c>
      <c r="M106" s="38"/>
      <c r="N106" s="49" t="s">
        <v>50</v>
      </c>
      <c r="Q106" s="41">
        <f t="shared" si="6"/>
        <v>0</v>
      </c>
    </row>
    <row r="107" spans="2:17" ht="12" customHeight="1" x14ac:dyDescent="0.3">
      <c r="B107" s="46">
        <v>60</v>
      </c>
      <c r="C107" s="432" t="s">
        <v>436</v>
      </c>
      <c r="D107" s="432"/>
      <c r="E107" s="432"/>
      <c r="F107" s="432"/>
      <c r="G107" s="432"/>
      <c r="H107" s="100">
        <v>1040</v>
      </c>
      <c r="I107" s="101"/>
      <c r="J107" s="438"/>
      <c r="K107" s="438"/>
      <c r="L107" s="100">
        <v>1041</v>
      </c>
      <c r="M107" s="101"/>
      <c r="N107" s="49" t="s">
        <v>50</v>
      </c>
      <c r="Q107" s="41">
        <f t="shared" si="6"/>
        <v>0</v>
      </c>
    </row>
    <row r="108" spans="2:17" ht="12" customHeight="1" x14ac:dyDescent="0.3">
      <c r="B108" s="46">
        <v>61</v>
      </c>
      <c r="C108" s="432" t="s">
        <v>437</v>
      </c>
      <c r="D108" s="432"/>
      <c r="E108" s="432"/>
      <c r="F108" s="432"/>
      <c r="G108" s="432"/>
      <c r="H108" s="438"/>
      <c r="I108" s="438"/>
      <c r="J108" s="438"/>
      <c r="K108" s="438"/>
      <c r="L108" s="100">
        <v>1042</v>
      </c>
      <c r="M108" s="101"/>
      <c r="N108" s="49" t="s">
        <v>50</v>
      </c>
      <c r="Q108" s="41">
        <f t="shared" si="6"/>
        <v>0</v>
      </c>
    </row>
    <row r="109" spans="2:17" ht="12" customHeight="1" x14ac:dyDescent="0.3">
      <c r="B109" s="46">
        <v>62</v>
      </c>
      <c r="C109" s="432" t="s">
        <v>438</v>
      </c>
      <c r="D109" s="432"/>
      <c r="E109" s="432"/>
      <c r="F109" s="432"/>
      <c r="G109" s="432"/>
      <c r="H109" s="100">
        <v>824</v>
      </c>
      <c r="I109" s="101"/>
      <c r="J109" s="438"/>
      <c r="K109" s="438"/>
      <c r="L109" s="100">
        <v>825</v>
      </c>
      <c r="M109" s="101"/>
      <c r="N109" s="437" t="s">
        <v>50</v>
      </c>
      <c r="Q109" s="41">
        <f t="shared" si="6"/>
        <v>0</v>
      </c>
    </row>
    <row r="110" spans="2:17" ht="12" customHeight="1" x14ac:dyDescent="0.3">
      <c r="B110" s="475">
        <v>63</v>
      </c>
      <c r="C110" s="432" t="s">
        <v>439</v>
      </c>
      <c r="D110" s="432"/>
      <c r="E110" s="432"/>
      <c r="F110" s="432"/>
      <c r="G110" s="432"/>
      <c r="H110" s="438"/>
      <c r="I110" s="438"/>
      <c r="J110" s="438"/>
      <c r="K110" s="438"/>
      <c r="L110" s="100">
        <v>1976</v>
      </c>
      <c r="M110" s="102"/>
      <c r="N110" s="437"/>
      <c r="Q110" s="41">
        <f t="shared" si="6"/>
        <v>0</v>
      </c>
    </row>
    <row r="111" spans="2:17" ht="12" customHeight="1" x14ac:dyDescent="0.3">
      <c r="B111" s="475"/>
      <c r="C111" s="432" t="s">
        <v>369</v>
      </c>
      <c r="D111" s="432"/>
      <c r="E111" s="432"/>
      <c r="F111" s="432"/>
      <c r="G111" s="432"/>
      <c r="H111" s="100">
        <v>1977</v>
      </c>
      <c r="I111" s="101"/>
      <c r="J111" s="438"/>
      <c r="K111" s="438"/>
      <c r="L111" s="100">
        <v>1978</v>
      </c>
      <c r="M111" s="102"/>
      <c r="N111" s="437"/>
      <c r="Q111" s="41">
        <f t="shared" si="6"/>
        <v>0</v>
      </c>
    </row>
    <row r="112" spans="2:17" ht="12" customHeight="1" x14ac:dyDescent="0.3">
      <c r="B112" s="475"/>
      <c r="C112" s="432" t="s">
        <v>370</v>
      </c>
      <c r="D112" s="432"/>
      <c r="E112" s="432"/>
      <c r="F112" s="432"/>
      <c r="G112" s="432"/>
      <c r="H112" s="100">
        <v>1979</v>
      </c>
      <c r="I112" s="101"/>
      <c r="J112" s="438"/>
      <c r="K112" s="438"/>
      <c r="L112" s="100">
        <v>1980</v>
      </c>
      <c r="M112" s="102"/>
      <c r="N112" s="437"/>
      <c r="Q112" s="41">
        <f t="shared" si="6"/>
        <v>0</v>
      </c>
    </row>
    <row r="113" spans="2:17" ht="12" customHeight="1" x14ac:dyDescent="0.3">
      <c r="B113" s="46">
        <v>64</v>
      </c>
      <c r="C113" s="432" t="s">
        <v>440</v>
      </c>
      <c r="D113" s="432"/>
      <c r="E113" s="432"/>
      <c r="F113" s="432"/>
      <c r="G113" s="432"/>
      <c r="H113" s="100">
        <v>1043</v>
      </c>
      <c r="I113" s="101"/>
      <c r="J113" s="100">
        <v>1102</v>
      </c>
      <c r="K113" s="101"/>
      <c r="L113" s="100">
        <v>1044</v>
      </c>
      <c r="M113" s="101"/>
      <c r="N113" s="49" t="s">
        <v>50</v>
      </c>
      <c r="Q113" s="41">
        <f t="shared" si="6"/>
        <v>0</v>
      </c>
    </row>
    <row r="114" spans="2:17" ht="12" customHeight="1" x14ac:dyDescent="0.3">
      <c r="B114" s="46">
        <v>65</v>
      </c>
      <c r="C114" s="432" t="s">
        <v>541</v>
      </c>
      <c r="D114" s="432"/>
      <c r="E114" s="432"/>
      <c r="F114" s="432"/>
      <c r="G114" s="432"/>
      <c r="H114" s="48">
        <v>113</v>
      </c>
      <c r="I114" s="38"/>
      <c r="J114" s="48">
        <v>1007</v>
      </c>
      <c r="K114" s="38"/>
      <c r="L114" s="48">
        <v>114</v>
      </c>
      <c r="M114" s="38"/>
      <c r="N114" s="49" t="s">
        <v>50</v>
      </c>
      <c r="Q114" s="41">
        <f t="shared" si="6"/>
        <v>0</v>
      </c>
    </row>
    <row r="115" spans="2:17" ht="32.450000000000003" customHeight="1" x14ac:dyDescent="0.3">
      <c r="B115" s="46">
        <v>66</v>
      </c>
      <c r="C115" s="407" t="s">
        <v>441</v>
      </c>
      <c r="D115" s="408"/>
      <c r="E115" s="408"/>
      <c r="F115" s="408"/>
      <c r="G115" s="408"/>
      <c r="H115" s="48">
        <v>1829</v>
      </c>
      <c r="I115" s="38"/>
      <c r="J115" s="439"/>
      <c r="K115" s="439"/>
      <c r="L115" s="48">
        <v>1830</v>
      </c>
      <c r="M115" s="38"/>
      <c r="N115" s="49" t="s">
        <v>50</v>
      </c>
      <c r="Q115" s="41">
        <f t="shared" si="6"/>
        <v>0</v>
      </c>
    </row>
    <row r="116" spans="2:17" ht="12" customHeight="1" x14ac:dyDescent="0.3">
      <c r="B116" s="46">
        <v>67</v>
      </c>
      <c r="C116" s="432" t="s">
        <v>542</v>
      </c>
      <c r="D116" s="432"/>
      <c r="E116" s="432"/>
      <c r="F116" s="432"/>
      <c r="G116" s="432"/>
      <c r="H116" s="48">
        <v>1835</v>
      </c>
      <c r="I116" s="38"/>
      <c r="J116" s="48">
        <v>1836</v>
      </c>
      <c r="K116" s="38"/>
      <c r="L116" s="48">
        <v>1837</v>
      </c>
      <c r="M116" s="38"/>
      <c r="N116" s="49" t="s">
        <v>50</v>
      </c>
      <c r="Q116" s="41">
        <f t="shared" si="6"/>
        <v>0</v>
      </c>
    </row>
    <row r="117" spans="2:17" ht="12" customHeight="1" x14ac:dyDescent="0.3">
      <c r="B117" s="46">
        <v>68</v>
      </c>
      <c r="C117" s="432" t="s">
        <v>543</v>
      </c>
      <c r="D117" s="432"/>
      <c r="E117" s="432"/>
      <c r="F117" s="432"/>
      <c r="G117" s="432"/>
      <c r="H117" s="48">
        <v>908</v>
      </c>
      <c r="I117" s="38"/>
      <c r="J117" s="441"/>
      <c r="K117" s="441"/>
      <c r="L117" s="48">
        <v>909</v>
      </c>
      <c r="M117" s="38"/>
      <c r="N117" s="49" t="s">
        <v>50</v>
      </c>
      <c r="Q117" s="41">
        <f t="shared" si="6"/>
        <v>0</v>
      </c>
    </row>
    <row r="118" spans="2:17" ht="12" customHeight="1" x14ac:dyDescent="0.3">
      <c r="B118" s="46">
        <v>69</v>
      </c>
      <c r="C118" s="432" t="s">
        <v>544</v>
      </c>
      <c r="D118" s="432"/>
      <c r="E118" s="432"/>
      <c r="F118" s="432"/>
      <c r="G118" s="432"/>
      <c r="H118" s="48">
        <v>951</v>
      </c>
      <c r="I118" s="38"/>
      <c r="J118" s="441"/>
      <c r="K118" s="441"/>
      <c r="L118" s="48">
        <v>952</v>
      </c>
      <c r="M118" s="38"/>
      <c r="N118" s="49" t="s">
        <v>50</v>
      </c>
      <c r="Q118" s="41">
        <f t="shared" si="6"/>
        <v>0</v>
      </c>
    </row>
    <row r="119" spans="2:17" ht="12" customHeight="1" x14ac:dyDescent="0.3">
      <c r="B119" s="46">
        <v>70</v>
      </c>
      <c r="C119" s="432" t="s">
        <v>545</v>
      </c>
      <c r="D119" s="432"/>
      <c r="E119" s="432"/>
      <c r="F119" s="432"/>
      <c r="G119" s="432"/>
      <c r="H119" s="48">
        <v>753</v>
      </c>
      <c r="I119" s="38"/>
      <c r="J119" s="48">
        <v>754</v>
      </c>
      <c r="K119" s="38"/>
      <c r="L119" s="48">
        <v>755</v>
      </c>
      <c r="M119" s="38"/>
      <c r="N119" s="49" t="s">
        <v>50</v>
      </c>
      <c r="Q119" s="41">
        <f t="shared" si="6"/>
        <v>0</v>
      </c>
    </row>
    <row r="120" spans="2:17" ht="12" customHeight="1" x14ac:dyDescent="0.3">
      <c r="B120" s="46">
        <v>71</v>
      </c>
      <c r="C120" s="432" t="s">
        <v>546</v>
      </c>
      <c r="D120" s="432"/>
      <c r="E120" s="432"/>
      <c r="F120" s="432"/>
      <c r="G120" s="432"/>
      <c r="H120" s="48">
        <v>133</v>
      </c>
      <c r="I120" s="38"/>
      <c r="J120" s="48">
        <v>138</v>
      </c>
      <c r="K120" s="38"/>
      <c r="L120" s="48">
        <v>134</v>
      </c>
      <c r="M120" s="38"/>
      <c r="N120" s="49" t="s">
        <v>50</v>
      </c>
      <c r="Q120" s="41">
        <f t="shared" si="6"/>
        <v>0</v>
      </c>
    </row>
    <row r="121" spans="2:17" x14ac:dyDescent="0.3">
      <c r="B121" s="46">
        <v>72</v>
      </c>
      <c r="C121" s="432" t="s">
        <v>547</v>
      </c>
      <c r="D121" s="432"/>
      <c r="E121" s="432"/>
      <c r="F121" s="432"/>
      <c r="G121" s="432"/>
      <c r="H121" s="48">
        <v>32</v>
      </c>
      <c r="I121" s="38"/>
      <c r="J121" s="48">
        <v>76</v>
      </c>
      <c r="K121" s="38"/>
      <c r="L121" s="48">
        <v>34</v>
      </c>
      <c r="M121" s="38"/>
      <c r="N121" s="49" t="s">
        <v>50</v>
      </c>
      <c r="Q121" s="41">
        <f t="shared" si="6"/>
        <v>0</v>
      </c>
    </row>
    <row r="122" spans="2:17" x14ac:dyDescent="0.3">
      <c r="B122" s="46">
        <v>73</v>
      </c>
      <c r="C122" s="432" t="s">
        <v>548</v>
      </c>
      <c r="D122" s="432"/>
      <c r="E122" s="432"/>
      <c r="F122" s="432"/>
      <c r="G122" s="432"/>
      <c r="H122" s="48">
        <v>1643</v>
      </c>
      <c r="I122" s="38"/>
      <c r="J122" s="447"/>
      <c r="K122" s="447"/>
      <c r="L122" s="48">
        <v>1644</v>
      </c>
      <c r="M122" s="38"/>
      <c r="N122" s="49" t="s">
        <v>50</v>
      </c>
      <c r="Q122" s="41">
        <f t="shared" si="6"/>
        <v>0</v>
      </c>
    </row>
    <row r="123" spans="2:17" x14ac:dyDescent="0.3">
      <c r="B123" s="46">
        <v>74</v>
      </c>
      <c r="C123" s="432" t="s">
        <v>549</v>
      </c>
      <c r="D123" s="432"/>
      <c r="E123" s="432"/>
      <c r="F123" s="432"/>
      <c r="G123" s="432"/>
      <c r="H123" s="432"/>
      <c r="I123" s="432"/>
      <c r="J123" s="432"/>
      <c r="K123" s="432"/>
      <c r="L123" s="48">
        <v>911</v>
      </c>
      <c r="M123" s="38"/>
      <c r="N123" s="49" t="s">
        <v>50</v>
      </c>
      <c r="Q123" s="41">
        <f t="shared" si="6"/>
        <v>0</v>
      </c>
    </row>
    <row r="124" spans="2:17" x14ac:dyDescent="0.3">
      <c r="B124" s="46">
        <v>75</v>
      </c>
      <c r="C124" s="432" t="s">
        <v>550</v>
      </c>
      <c r="D124" s="432"/>
      <c r="E124" s="432"/>
      <c r="F124" s="432"/>
      <c r="G124" s="432"/>
      <c r="H124" s="432"/>
      <c r="I124" s="432"/>
      <c r="J124" s="432"/>
      <c r="K124" s="432"/>
      <c r="L124" s="48">
        <v>913</v>
      </c>
      <c r="M124" s="38"/>
      <c r="N124" s="49" t="s">
        <v>50</v>
      </c>
      <c r="Q124" s="41">
        <f t="shared" si="6"/>
        <v>0</v>
      </c>
    </row>
    <row r="125" spans="2:17" x14ac:dyDescent="0.3">
      <c r="B125" s="46">
        <v>76</v>
      </c>
      <c r="C125" s="432" t="s">
        <v>551</v>
      </c>
      <c r="D125" s="432"/>
      <c r="E125" s="432"/>
      <c r="F125" s="432"/>
      <c r="G125" s="432"/>
      <c r="H125" s="432"/>
      <c r="I125" s="432"/>
      <c r="J125" s="432"/>
      <c r="K125" s="432"/>
      <c r="L125" s="48">
        <v>923</v>
      </c>
      <c r="M125" s="38"/>
      <c r="N125" s="49" t="s">
        <v>50</v>
      </c>
      <c r="Q125" s="41">
        <f t="shared" si="6"/>
        <v>0</v>
      </c>
    </row>
    <row r="126" spans="2:17" x14ac:dyDescent="0.3">
      <c r="B126" s="46">
        <v>77</v>
      </c>
      <c r="C126" s="432" t="s">
        <v>552</v>
      </c>
      <c r="D126" s="432"/>
      <c r="E126" s="432"/>
      <c r="F126" s="432"/>
      <c r="G126" s="432"/>
      <c r="H126" s="432"/>
      <c r="I126" s="432"/>
      <c r="J126" s="432"/>
      <c r="K126" s="432"/>
      <c r="L126" s="48">
        <v>924</v>
      </c>
      <c r="M126" s="38"/>
      <c r="N126" s="49" t="s">
        <v>50</v>
      </c>
      <c r="Q126" s="41">
        <f t="shared" si="6"/>
        <v>0</v>
      </c>
    </row>
    <row r="127" spans="2:17" x14ac:dyDescent="0.3">
      <c r="B127" s="46">
        <v>78</v>
      </c>
      <c r="C127" s="432" t="s">
        <v>553</v>
      </c>
      <c r="D127" s="432"/>
      <c r="E127" s="432"/>
      <c r="F127" s="432"/>
      <c r="G127" s="432"/>
      <c r="H127" s="432"/>
      <c r="I127" s="432"/>
      <c r="J127" s="432"/>
      <c r="K127" s="432"/>
      <c r="L127" s="48">
        <v>1051</v>
      </c>
      <c r="M127" s="38"/>
      <c r="N127" s="49" t="s">
        <v>50</v>
      </c>
      <c r="Q127" s="41">
        <f t="shared" si="6"/>
        <v>0</v>
      </c>
    </row>
    <row r="128" spans="2:17" x14ac:dyDescent="0.3">
      <c r="B128" s="46">
        <v>79</v>
      </c>
      <c r="C128" s="432" t="s">
        <v>554</v>
      </c>
      <c r="D128" s="432"/>
      <c r="E128" s="432"/>
      <c r="F128" s="432"/>
      <c r="G128" s="432"/>
      <c r="H128" s="432"/>
      <c r="I128" s="432"/>
      <c r="J128" s="432"/>
      <c r="K128" s="432"/>
      <c r="L128" s="48">
        <v>1052</v>
      </c>
      <c r="M128" s="38"/>
      <c r="N128" s="49" t="s">
        <v>50</v>
      </c>
      <c r="Q128" s="41">
        <f t="shared" ref="Q128:Q170" si="7">+IF(M128&lt;&gt;0,1,0)</f>
        <v>0</v>
      </c>
    </row>
    <row r="129" spans="2:17" x14ac:dyDescent="0.3">
      <c r="B129" s="46">
        <v>80</v>
      </c>
      <c r="C129" s="432" t="s">
        <v>555</v>
      </c>
      <c r="D129" s="432"/>
      <c r="E129" s="432"/>
      <c r="F129" s="432"/>
      <c r="G129" s="432"/>
      <c r="H129" s="432"/>
      <c r="I129" s="432"/>
      <c r="J129" s="432"/>
      <c r="K129" s="432"/>
      <c r="L129" s="48">
        <v>21</v>
      </c>
      <c r="M129" s="38"/>
      <c r="N129" s="49" t="s">
        <v>50</v>
      </c>
      <c r="Q129" s="41">
        <f t="shared" si="7"/>
        <v>0</v>
      </c>
    </row>
    <row r="130" spans="2:17" x14ac:dyDescent="0.3">
      <c r="B130" s="46">
        <v>81</v>
      </c>
      <c r="C130" s="432" t="s">
        <v>556</v>
      </c>
      <c r="D130" s="432"/>
      <c r="E130" s="432"/>
      <c r="F130" s="432"/>
      <c r="G130" s="432"/>
      <c r="H130" s="432"/>
      <c r="I130" s="432"/>
      <c r="J130" s="432"/>
      <c r="K130" s="432"/>
      <c r="L130" s="48">
        <v>43</v>
      </c>
      <c r="M130" s="38"/>
      <c r="N130" s="49" t="s">
        <v>50</v>
      </c>
      <c r="Q130" s="41">
        <f t="shared" si="7"/>
        <v>0</v>
      </c>
    </row>
    <row r="131" spans="2:17" x14ac:dyDescent="0.3">
      <c r="B131" s="46">
        <v>82</v>
      </c>
      <c r="C131" s="432" t="s">
        <v>557</v>
      </c>
      <c r="D131" s="432"/>
      <c r="E131" s="432"/>
      <c r="F131" s="432"/>
      <c r="G131" s="432"/>
      <c r="H131" s="432"/>
      <c r="I131" s="432"/>
      <c r="J131" s="432"/>
      <c r="K131" s="432"/>
      <c r="L131" s="48">
        <v>767</v>
      </c>
      <c r="M131" s="38"/>
      <c r="N131" s="49" t="s">
        <v>50</v>
      </c>
      <c r="Q131" s="41">
        <f t="shared" si="7"/>
        <v>0</v>
      </c>
    </row>
    <row r="132" spans="2:17" ht="15.75" thickBot="1" x14ac:dyDescent="0.35">
      <c r="B132" s="64">
        <v>83</v>
      </c>
      <c r="C132" s="433" t="s">
        <v>558</v>
      </c>
      <c r="D132" s="433"/>
      <c r="E132" s="433"/>
      <c r="F132" s="433"/>
      <c r="G132" s="433"/>
      <c r="H132" s="433"/>
      <c r="I132" s="433"/>
      <c r="J132" s="433"/>
      <c r="K132" s="433"/>
      <c r="L132" s="81">
        <v>862</v>
      </c>
      <c r="M132" s="66"/>
      <c r="N132" s="68" t="s">
        <v>50</v>
      </c>
      <c r="Q132" s="41">
        <f t="shared" si="7"/>
        <v>0</v>
      </c>
    </row>
    <row r="133" spans="2:17" ht="15.75" thickBot="1" x14ac:dyDescent="0.25">
      <c r="B133" s="442" t="s">
        <v>636</v>
      </c>
      <c r="C133" s="443"/>
      <c r="D133" s="443"/>
      <c r="E133" s="443"/>
      <c r="F133" s="443"/>
      <c r="G133" s="443"/>
      <c r="H133" s="443"/>
      <c r="I133" s="443"/>
      <c r="J133" s="443"/>
      <c r="K133" s="443"/>
      <c r="L133" s="443"/>
      <c r="M133" s="443"/>
      <c r="N133" s="444"/>
      <c r="Q133" s="41">
        <v>1</v>
      </c>
    </row>
    <row r="134" spans="2:17" x14ac:dyDescent="0.3">
      <c r="B134" s="72">
        <v>84</v>
      </c>
      <c r="C134" s="445" t="s">
        <v>425</v>
      </c>
      <c r="D134" s="446"/>
      <c r="E134" s="446"/>
      <c r="F134" s="446"/>
      <c r="G134" s="446"/>
      <c r="H134" s="103">
        <v>51</v>
      </c>
      <c r="I134" s="99"/>
      <c r="J134" s="103">
        <v>63</v>
      </c>
      <c r="K134" s="38"/>
      <c r="L134" s="37">
        <v>71</v>
      </c>
      <c r="M134" s="104"/>
      <c r="N134" s="75" t="s">
        <v>414</v>
      </c>
      <c r="Q134" s="41">
        <f t="shared" si="7"/>
        <v>0</v>
      </c>
    </row>
    <row r="135" spans="2:17" x14ac:dyDescent="0.3">
      <c r="B135" s="440">
        <v>85</v>
      </c>
      <c r="C135" s="432" t="s">
        <v>559</v>
      </c>
      <c r="D135" s="432"/>
      <c r="E135" s="432"/>
      <c r="F135" s="432"/>
      <c r="G135" s="432"/>
      <c r="H135" s="432"/>
      <c r="I135" s="432"/>
      <c r="J135" s="432"/>
      <c r="K135" s="432"/>
      <c r="L135" s="48">
        <v>36</v>
      </c>
      <c r="M135" s="61"/>
      <c r="N135" s="77" t="s">
        <v>414</v>
      </c>
      <c r="Q135" s="41">
        <f t="shared" si="7"/>
        <v>0</v>
      </c>
    </row>
    <row r="136" spans="2:17" x14ac:dyDescent="0.3">
      <c r="B136" s="440"/>
      <c r="C136" s="432" t="s">
        <v>560</v>
      </c>
      <c r="D136" s="432"/>
      <c r="E136" s="432"/>
      <c r="F136" s="432"/>
      <c r="G136" s="432"/>
      <c r="H136" s="432"/>
      <c r="I136" s="432"/>
      <c r="J136" s="432"/>
      <c r="K136" s="432"/>
      <c r="L136" s="48">
        <v>1904</v>
      </c>
      <c r="M136" s="61"/>
      <c r="N136" s="77" t="s">
        <v>414</v>
      </c>
      <c r="Q136" s="41">
        <f t="shared" si="7"/>
        <v>0</v>
      </c>
    </row>
    <row r="137" spans="2:17" x14ac:dyDescent="0.3">
      <c r="B137" s="440"/>
      <c r="C137" s="432" t="s">
        <v>561</v>
      </c>
      <c r="D137" s="432"/>
      <c r="E137" s="432"/>
      <c r="F137" s="432"/>
      <c r="G137" s="432"/>
      <c r="H137" s="432"/>
      <c r="I137" s="432"/>
      <c r="J137" s="432"/>
      <c r="K137" s="432"/>
      <c r="L137" s="48">
        <v>1905</v>
      </c>
      <c r="M137" s="61"/>
      <c r="N137" s="77" t="s">
        <v>414</v>
      </c>
      <c r="Q137" s="41">
        <f t="shared" si="7"/>
        <v>0</v>
      </c>
    </row>
    <row r="138" spans="2:17" x14ac:dyDescent="0.3">
      <c r="B138" s="440"/>
      <c r="C138" s="432" t="s">
        <v>562</v>
      </c>
      <c r="D138" s="432"/>
      <c r="E138" s="432"/>
      <c r="F138" s="432"/>
      <c r="G138" s="432"/>
      <c r="H138" s="432"/>
      <c r="I138" s="432"/>
      <c r="J138" s="432"/>
      <c r="K138" s="432"/>
      <c r="L138" s="48">
        <v>1906</v>
      </c>
      <c r="M138" s="61"/>
      <c r="N138" s="77" t="s">
        <v>414</v>
      </c>
      <c r="Q138" s="41">
        <f t="shared" si="7"/>
        <v>0</v>
      </c>
    </row>
    <row r="139" spans="2:17" x14ac:dyDescent="0.3">
      <c r="B139" s="440"/>
      <c r="C139" s="432" t="s">
        <v>373</v>
      </c>
      <c r="D139" s="432"/>
      <c r="E139" s="432"/>
      <c r="F139" s="432"/>
      <c r="G139" s="432"/>
      <c r="H139" s="432"/>
      <c r="I139" s="432"/>
      <c r="J139" s="432"/>
      <c r="K139" s="432"/>
      <c r="L139" s="100">
        <v>1916</v>
      </c>
      <c r="M139" s="102"/>
      <c r="N139" s="77" t="s">
        <v>414</v>
      </c>
      <c r="Q139" s="41">
        <f t="shared" si="7"/>
        <v>0</v>
      </c>
    </row>
    <row r="140" spans="2:17" x14ac:dyDescent="0.3">
      <c r="B140" s="46">
        <v>86</v>
      </c>
      <c r="C140" s="432" t="s">
        <v>563</v>
      </c>
      <c r="D140" s="432"/>
      <c r="E140" s="432"/>
      <c r="F140" s="432"/>
      <c r="G140" s="432"/>
      <c r="H140" s="432"/>
      <c r="I140" s="432"/>
      <c r="J140" s="432"/>
      <c r="K140" s="432"/>
      <c r="L140" s="48">
        <v>848</v>
      </c>
      <c r="M140" s="61"/>
      <c r="N140" s="77" t="s">
        <v>414</v>
      </c>
      <c r="Q140" s="41">
        <f t="shared" si="7"/>
        <v>0</v>
      </c>
    </row>
    <row r="141" spans="2:17" x14ac:dyDescent="0.3">
      <c r="B141" s="46">
        <v>87</v>
      </c>
      <c r="C141" s="432" t="s">
        <v>564</v>
      </c>
      <c r="D141" s="432"/>
      <c r="E141" s="432"/>
      <c r="F141" s="432"/>
      <c r="G141" s="432"/>
      <c r="H141" s="432"/>
      <c r="I141" s="432"/>
      <c r="J141" s="432"/>
      <c r="K141" s="432"/>
      <c r="L141" s="48">
        <v>82</v>
      </c>
      <c r="M141" s="61"/>
      <c r="N141" s="77" t="s">
        <v>414</v>
      </c>
      <c r="Q141" s="41">
        <f t="shared" si="7"/>
        <v>0</v>
      </c>
    </row>
    <row r="142" spans="2:17" x14ac:dyDescent="0.3">
      <c r="B142" s="46">
        <v>88</v>
      </c>
      <c r="C142" s="432" t="s">
        <v>565</v>
      </c>
      <c r="D142" s="432"/>
      <c r="E142" s="432"/>
      <c r="F142" s="432"/>
      <c r="G142" s="432"/>
      <c r="H142" s="432"/>
      <c r="I142" s="432"/>
      <c r="J142" s="432"/>
      <c r="K142" s="432"/>
      <c r="L142" s="48">
        <v>1123</v>
      </c>
      <c r="M142" s="61"/>
      <c r="N142" s="77" t="s">
        <v>414</v>
      </c>
      <c r="Q142" s="41">
        <f t="shared" si="7"/>
        <v>0</v>
      </c>
    </row>
    <row r="143" spans="2:17" x14ac:dyDescent="0.3">
      <c r="B143" s="46">
        <v>89</v>
      </c>
      <c r="C143" s="432" t="s">
        <v>566</v>
      </c>
      <c r="D143" s="432"/>
      <c r="E143" s="432"/>
      <c r="F143" s="432"/>
      <c r="G143" s="432"/>
      <c r="H143" s="432"/>
      <c r="I143" s="432"/>
      <c r="J143" s="432"/>
      <c r="K143" s="432"/>
      <c r="L143" s="48">
        <v>83</v>
      </c>
      <c r="M143" s="61"/>
      <c r="N143" s="77" t="s">
        <v>414</v>
      </c>
      <c r="Q143" s="41">
        <f t="shared" si="7"/>
        <v>0</v>
      </c>
    </row>
    <row r="144" spans="2:17" x14ac:dyDescent="0.3">
      <c r="B144" s="46">
        <v>90</v>
      </c>
      <c r="C144" s="432" t="s">
        <v>567</v>
      </c>
      <c r="D144" s="432"/>
      <c r="E144" s="432"/>
      <c r="F144" s="432"/>
      <c r="G144" s="432"/>
      <c r="H144" s="432"/>
      <c r="I144" s="432"/>
      <c r="J144" s="432"/>
      <c r="K144" s="432"/>
      <c r="L144" s="48">
        <v>173</v>
      </c>
      <c r="M144" s="61"/>
      <c r="N144" s="77" t="s">
        <v>414</v>
      </c>
      <c r="Q144" s="41">
        <f t="shared" si="7"/>
        <v>0</v>
      </c>
    </row>
    <row r="145" spans="2:17" x14ac:dyDescent="0.3">
      <c r="B145" s="46">
        <v>91</v>
      </c>
      <c r="C145" s="432" t="s">
        <v>568</v>
      </c>
      <c r="D145" s="432"/>
      <c r="E145" s="432"/>
      <c r="F145" s="432"/>
      <c r="G145" s="432"/>
      <c r="H145" s="432"/>
      <c r="I145" s="432"/>
      <c r="J145" s="432"/>
      <c r="K145" s="432"/>
      <c r="L145" s="48">
        <v>198</v>
      </c>
      <c r="M145" s="61"/>
      <c r="N145" s="77" t="s">
        <v>414</v>
      </c>
      <c r="Q145" s="41">
        <f t="shared" si="7"/>
        <v>0</v>
      </c>
    </row>
    <row r="146" spans="2:17" x14ac:dyDescent="0.3">
      <c r="B146" s="46">
        <v>92</v>
      </c>
      <c r="C146" s="432" t="s">
        <v>569</v>
      </c>
      <c r="D146" s="432"/>
      <c r="E146" s="432"/>
      <c r="F146" s="432"/>
      <c r="G146" s="432"/>
      <c r="H146" s="432"/>
      <c r="I146" s="432"/>
      <c r="J146" s="432"/>
      <c r="K146" s="432"/>
      <c r="L146" s="48">
        <v>54</v>
      </c>
      <c r="M146" s="61"/>
      <c r="N146" s="77" t="s">
        <v>414</v>
      </c>
      <c r="Q146" s="41">
        <f t="shared" si="7"/>
        <v>0</v>
      </c>
    </row>
    <row r="147" spans="2:17" x14ac:dyDescent="0.3">
      <c r="B147" s="46">
        <v>93</v>
      </c>
      <c r="C147" s="432" t="s">
        <v>570</v>
      </c>
      <c r="D147" s="432"/>
      <c r="E147" s="432"/>
      <c r="F147" s="432"/>
      <c r="G147" s="432"/>
      <c r="H147" s="432"/>
      <c r="I147" s="432"/>
      <c r="J147" s="432"/>
      <c r="K147" s="432"/>
      <c r="L147" s="48">
        <v>832</v>
      </c>
      <c r="M147" s="61"/>
      <c r="N147" s="77" t="s">
        <v>414</v>
      </c>
      <c r="Q147" s="41">
        <f t="shared" si="7"/>
        <v>0</v>
      </c>
    </row>
    <row r="148" spans="2:17" x14ac:dyDescent="0.3">
      <c r="B148" s="46">
        <v>94</v>
      </c>
      <c r="C148" s="432" t="s">
        <v>571</v>
      </c>
      <c r="D148" s="432"/>
      <c r="E148" s="432"/>
      <c r="F148" s="432"/>
      <c r="G148" s="432"/>
      <c r="H148" s="432"/>
      <c r="I148" s="432"/>
      <c r="J148" s="432"/>
      <c r="K148" s="432"/>
      <c r="L148" s="48">
        <v>1907</v>
      </c>
      <c r="M148" s="61"/>
      <c r="N148" s="77" t="s">
        <v>414</v>
      </c>
      <c r="Q148" s="41">
        <f t="shared" si="7"/>
        <v>0</v>
      </c>
    </row>
    <row r="149" spans="2:17" x14ac:dyDescent="0.3">
      <c r="B149" s="46">
        <v>95</v>
      </c>
      <c r="C149" s="432" t="s">
        <v>572</v>
      </c>
      <c r="D149" s="432"/>
      <c r="E149" s="432"/>
      <c r="F149" s="432"/>
      <c r="G149" s="432"/>
      <c r="H149" s="432"/>
      <c r="I149" s="432"/>
      <c r="J149" s="432"/>
      <c r="K149" s="432"/>
      <c r="L149" s="48">
        <v>833</v>
      </c>
      <c r="M149" s="61"/>
      <c r="N149" s="77" t="s">
        <v>414</v>
      </c>
      <c r="Q149" s="41">
        <f t="shared" si="7"/>
        <v>0</v>
      </c>
    </row>
    <row r="150" spans="2:17" x14ac:dyDescent="0.3">
      <c r="B150" s="46">
        <v>96</v>
      </c>
      <c r="C150" s="432" t="s">
        <v>573</v>
      </c>
      <c r="D150" s="432"/>
      <c r="E150" s="432"/>
      <c r="F150" s="432"/>
      <c r="G150" s="432"/>
      <c r="H150" s="432"/>
      <c r="I150" s="432"/>
      <c r="J150" s="432"/>
      <c r="K150" s="432"/>
      <c r="L150" s="48">
        <v>1908</v>
      </c>
      <c r="M150" s="61"/>
      <c r="N150" s="77" t="s">
        <v>414</v>
      </c>
      <c r="Q150" s="41">
        <f t="shared" si="7"/>
        <v>0</v>
      </c>
    </row>
    <row r="151" spans="2:17" ht="28.5" customHeight="1" x14ac:dyDescent="0.3">
      <c r="B151" s="46">
        <v>97</v>
      </c>
      <c r="C151" s="407" t="s">
        <v>408</v>
      </c>
      <c r="D151" s="408"/>
      <c r="E151" s="408"/>
      <c r="F151" s="105">
        <v>119</v>
      </c>
      <c r="G151" s="38"/>
      <c r="H151" s="408" t="s">
        <v>574</v>
      </c>
      <c r="I151" s="408"/>
      <c r="J151" s="105">
        <v>116</v>
      </c>
      <c r="K151" s="38"/>
      <c r="L151" s="62">
        <v>757</v>
      </c>
      <c r="M151" s="60"/>
      <c r="N151" s="77" t="s">
        <v>414</v>
      </c>
      <c r="Q151" s="41">
        <f t="shared" si="7"/>
        <v>0</v>
      </c>
    </row>
    <row r="152" spans="2:17" x14ac:dyDescent="0.3">
      <c r="B152" s="46">
        <v>98</v>
      </c>
      <c r="C152" s="432" t="s">
        <v>575</v>
      </c>
      <c r="D152" s="432"/>
      <c r="E152" s="432"/>
      <c r="F152" s="432"/>
      <c r="G152" s="432"/>
      <c r="H152" s="432"/>
      <c r="I152" s="432"/>
      <c r="J152" s="432"/>
      <c r="K152" s="432"/>
      <c r="L152" s="48">
        <v>58</v>
      </c>
      <c r="M152" s="61"/>
      <c r="N152" s="77" t="s">
        <v>414</v>
      </c>
      <c r="Q152" s="41">
        <f t="shared" si="7"/>
        <v>0</v>
      </c>
    </row>
    <row r="153" spans="2:17" x14ac:dyDescent="0.3">
      <c r="B153" s="46">
        <v>99</v>
      </c>
      <c r="C153" s="432" t="s">
        <v>576</v>
      </c>
      <c r="D153" s="432"/>
      <c r="E153" s="432"/>
      <c r="F153" s="432"/>
      <c r="G153" s="432"/>
      <c r="H153" s="432"/>
      <c r="I153" s="432"/>
      <c r="J153" s="432"/>
      <c r="K153" s="432"/>
      <c r="L153" s="48">
        <v>1645</v>
      </c>
      <c r="M153" s="61"/>
      <c r="N153" s="77" t="s">
        <v>414</v>
      </c>
      <c r="Q153" s="41">
        <f t="shared" si="7"/>
        <v>0</v>
      </c>
    </row>
    <row r="154" spans="2:17" x14ac:dyDescent="0.3">
      <c r="B154" s="46">
        <f>+B153+1</f>
        <v>100</v>
      </c>
      <c r="C154" s="432" t="s">
        <v>577</v>
      </c>
      <c r="D154" s="432"/>
      <c r="E154" s="432"/>
      <c r="F154" s="432"/>
      <c r="G154" s="432"/>
      <c r="H154" s="432"/>
      <c r="I154" s="432"/>
      <c r="J154" s="432"/>
      <c r="K154" s="432"/>
      <c r="L154" s="48">
        <v>181</v>
      </c>
      <c r="M154" s="61"/>
      <c r="N154" s="77" t="s">
        <v>414</v>
      </c>
      <c r="Q154" s="41">
        <f t="shared" si="7"/>
        <v>0</v>
      </c>
    </row>
    <row r="155" spans="2:17" x14ac:dyDescent="0.3">
      <c r="B155" s="46">
        <f t="shared" ref="B155:B159" si="8">+B154+1</f>
        <v>101</v>
      </c>
      <c r="C155" s="432" t="s">
        <v>578</v>
      </c>
      <c r="D155" s="432"/>
      <c r="E155" s="432"/>
      <c r="F155" s="432"/>
      <c r="G155" s="432"/>
      <c r="H155" s="432"/>
      <c r="I155" s="432"/>
      <c r="J155" s="432"/>
      <c r="K155" s="432"/>
      <c r="L155" s="48">
        <v>881</v>
      </c>
      <c r="M155" s="61"/>
      <c r="N155" s="77" t="s">
        <v>414</v>
      </c>
      <c r="Q155" s="41">
        <f t="shared" si="7"/>
        <v>0</v>
      </c>
    </row>
    <row r="156" spans="2:17" x14ac:dyDescent="0.3">
      <c r="B156" s="46">
        <f t="shared" si="8"/>
        <v>102</v>
      </c>
      <c r="C156" s="432" t="s">
        <v>579</v>
      </c>
      <c r="D156" s="432"/>
      <c r="E156" s="432"/>
      <c r="F156" s="432"/>
      <c r="G156" s="432"/>
      <c r="H156" s="432"/>
      <c r="I156" s="432"/>
      <c r="J156" s="432"/>
      <c r="K156" s="432"/>
      <c r="L156" s="48">
        <v>1646</v>
      </c>
      <c r="M156" s="61"/>
      <c r="N156" s="77" t="s">
        <v>414</v>
      </c>
      <c r="Q156" s="41">
        <f t="shared" si="7"/>
        <v>0</v>
      </c>
    </row>
    <row r="157" spans="2:17" x14ac:dyDescent="0.3">
      <c r="B157" s="46">
        <f t="shared" si="8"/>
        <v>103</v>
      </c>
      <c r="C157" s="432" t="s">
        <v>580</v>
      </c>
      <c r="D157" s="432"/>
      <c r="E157" s="432"/>
      <c r="F157" s="432"/>
      <c r="G157" s="432"/>
      <c r="H157" s="432"/>
      <c r="I157" s="432"/>
      <c r="J157" s="432"/>
      <c r="K157" s="432"/>
      <c r="L157" s="48">
        <v>1647</v>
      </c>
      <c r="M157" s="61"/>
      <c r="N157" s="77" t="s">
        <v>414</v>
      </c>
      <c r="Q157" s="41">
        <f t="shared" si="7"/>
        <v>0</v>
      </c>
    </row>
    <row r="158" spans="2:17" x14ac:dyDescent="0.3">
      <c r="B158" s="46">
        <f t="shared" si="8"/>
        <v>104</v>
      </c>
      <c r="C158" s="432" t="s">
        <v>581</v>
      </c>
      <c r="D158" s="432"/>
      <c r="E158" s="432"/>
      <c r="F158" s="432"/>
      <c r="G158" s="432"/>
      <c r="H158" s="432"/>
      <c r="I158" s="432"/>
      <c r="J158" s="432"/>
      <c r="K158" s="432"/>
      <c r="L158" s="48">
        <v>1910</v>
      </c>
      <c r="M158" s="61"/>
      <c r="N158" s="77" t="s">
        <v>414</v>
      </c>
      <c r="Q158" s="41">
        <f t="shared" si="7"/>
        <v>0</v>
      </c>
    </row>
    <row r="159" spans="2:17" ht="15.75" thickBot="1" x14ac:dyDescent="0.35">
      <c r="B159" s="46">
        <f t="shared" si="8"/>
        <v>105</v>
      </c>
      <c r="C159" s="433" t="s">
        <v>582</v>
      </c>
      <c r="D159" s="433"/>
      <c r="E159" s="433"/>
      <c r="F159" s="433"/>
      <c r="G159" s="433"/>
      <c r="H159" s="433"/>
      <c r="I159" s="433"/>
      <c r="J159" s="433"/>
      <c r="K159" s="433"/>
      <c r="L159" s="81">
        <v>1915</v>
      </c>
      <c r="M159" s="106"/>
      <c r="N159" s="83" t="s">
        <v>414</v>
      </c>
      <c r="Q159" s="41">
        <f t="shared" si="7"/>
        <v>0</v>
      </c>
    </row>
    <row r="160" spans="2:17" x14ac:dyDescent="0.2">
      <c r="B160" s="434" t="s">
        <v>637</v>
      </c>
      <c r="C160" s="435"/>
      <c r="D160" s="435"/>
      <c r="E160" s="435"/>
      <c r="F160" s="435"/>
      <c r="G160" s="435"/>
      <c r="H160" s="435"/>
      <c r="I160" s="435"/>
      <c r="J160" s="435"/>
      <c r="K160" s="435"/>
      <c r="L160" s="435"/>
      <c r="M160" s="435"/>
      <c r="N160" s="436"/>
      <c r="Q160" s="41">
        <v>1</v>
      </c>
    </row>
    <row r="161" spans="2:17" x14ac:dyDescent="0.3">
      <c r="B161" s="107">
        <f>+B159+1</f>
        <v>106</v>
      </c>
      <c r="C161" s="401" t="s">
        <v>583</v>
      </c>
      <c r="D161" s="402"/>
      <c r="E161" s="402"/>
      <c r="F161" s="402"/>
      <c r="G161" s="402"/>
      <c r="H161" s="402"/>
      <c r="I161" s="402"/>
      <c r="J161" s="402"/>
      <c r="K161" s="402"/>
      <c r="L161" s="108">
        <v>900</v>
      </c>
      <c r="M161" s="109"/>
      <c r="N161" s="110" t="s">
        <v>50</v>
      </c>
      <c r="Q161" s="41">
        <f t="shared" si="7"/>
        <v>0</v>
      </c>
    </row>
    <row r="162" spans="2:17" x14ac:dyDescent="0.3">
      <c r="B162" s="46">
        <f t="shared" ref="B162:B164" si="9">+B161+1</f>
        <v>107</v>
      </c>
      <c r="C162" s="403" t="s">
        <v>584</v>
      </c>
      <c r="D162" s="404"/>
      <c r="E162" s="404"/>
      <c r="F162" s="404"/>
      <c r="G162" s="404"/>
      <c r="H162" s="404"/>
      <c r="I162" s="404"/>
      <c r="J162" s="404"/>
      <c r="K162" s="404"/>
      <c r="L162" s="111">
        <v>1796</v>
      </c>
      <c r="M162" s="109"/>
      <c r="N162" s="110" t="s">
        <v>50</v>
      </c>
      <c r="Q162" s="41">
        <f t="shared" si="7"/>
        <v>0</v>
      </c>
    </row>
    <row r="163" spans="2:17" x14ac:dyDescent="0.3">
      <c r="B163" s="46">
        <f t="shared" si="9"/>
        <v>108</v>
      </c>
      <c r="C163" s="403" t="s">
        <v>585</v>
      </c>
      <c r="D163" s="404"/>
      <c r="E163" s="404"/>
      <c r="F163" s="404"/>
      <c r="G163" s="404"/>
      <c r="H163" s="404"/>
      <c r="I163" s="404"/>
      <c r="J163" s="404"/>
      <c r="K163" s="404"/>
      <c r="L163" s="111">
        <v>1827</v>
      </c>
      <c r="M163" s="109"/>
      <c r="N163" s="110" t="s">
        <v>50</v>
      </c>
      <c r="Q163" s="41">
        <f t="shared" si="7"/>
        <v>0</v>
      </c>
    </row>
    <row r="164" spans="2:17" x14ac:dyDescent="0.3">
      <c r="B164" s="46">
        <f t="shared" si="9"/>
        <v>109</v>
      </c>
      <c r="C164" s="405" t="s">
        <v>586</v>
      </c>
      <c r="D164" s="406"/>
      <c r="E164" s="406"/>
      <c r="F164" s="406"/>
      <c r="G164" s="406"/>
      <c r="H164" s="406"/>
      <c r="I164" s="406"/>
      <c r="J164" s="406"/>
      <c r="K164" s="406"/>
      <c r="L164" s="112">
        <v>305</v>
      </c>
      <c r="M164" s="113"/>
      <c r="N164" s="114" t="s">
        <v>69</v>
      </c>
      <c r="Q164" s="41">
        <f t="shared" si="7"/>
        <v>0</v>
      </c>
    </row>
    <row r="165" spans="2:17" x14ac:dyDescent="0.3">
      <c r="B165" s="426"/>
      <c r="C165" s="426"/>
      <c r="D165" s="426"/>
      <c r="E165" s="426"/>
      <c r="F165" s="426"/>
      <c r="G165" s="426"/>
      <c r="H165" s="426"/>
      <c r="I165" s="426"/>
      <c r="J165" s="426"/>
      <c r="K165" s="426"/>
      <c r="L165" s="426"/>
      <c r="M165" s="426"/>
      <c r="N165" s="426"/>
      <c r="Q165" s="41">
        <v>1</v>
      </c>
    </row>
    <row r="166" spans="2:17" x14ac:dyDescent="0.2">
      <c r="B166" s="427" t="s">
        <v>371</v>
      </c>
      <c r="C166" s="428"/>
      <c r="D166" s="428"/>
      <c r="E166" s="428"/>
      <c r="F166" s="428"/>
      <c r="G166" s="428"/>
      <c r="H166" s="428"/>
      <c r="I166" s="428"/>
      <c r="J166" s="428"/>
      <c r="K166" s="428"/>
      <c r="L166" s="428"/>
      <c r="M166" s="428"/>
      <c r="N166" s="429"/>
      <c r="Q166" s="41">
        <v>1</v>
      </c>
    </row>
    <row r="167" spans="2:17" x14ac:dyDescent="0.3">
      <c r="B167" s="115">
        <f>+B164+1</f>
        <v>110</v>
      </c>
      <c r="C167" s="401" t="s">
        <v>587</v>
      </c>
      <c r="D167" s="402"/>
      <c r="E167" s="402"/>
      <c r="F167" s="402"/>
      <c r="G167" s="402"/>
      <c r="H167" s="402"/>
      <c r="I167" s="402"/>
      <c r="J167" s="402"/>
      <c r="K167" s="402"/>
      <c r="L167" s="108">
        <v>85</v>
      </c>
      <c r="M167" s="109"/>
      <c r="N167" s="110" t="s">
        <v>50</v>
      </c>
      <c r="Q167" s="41">
        <f t="shared" si="7"/>
        <v>0</v>
      </c>
    </row>
    <row r="168" spans="2:17" x14ac:dyDescent="0.3">
      <c r="B168" s="116">
        <f>+B167+1</f>
        <v>111</v>
      </c>
      <c r="C168" s="430" t="s">
        <v>588</v>
      </c>
      <c r="D168" s="431"/>
      <c r="E168" s="431"/>
      <c r="F168" s="431"/>
      <c r="G168" s="431"/>
      <c r="H168" s="431"/>
      <c r="I168" s="431"/>
      <c r="J168" s="431"/>
      <c r="K168" s="431"/>
      <c r="L168" s="112">
        <v>86</v>
      </c>
      <c r="M168" s="117"/>
      <c r="N168" s="118" t="s">
        <v>414</v>
      </c>
      <c r="Q168" s="41">
        <f t="shared" si="7"/>
        <v>0</v>
      </c>
    </row>
    <row r="169" spans="2:17" x14ac:dyDescent="0.2">
      <c r="B169" s="398" t="s">
        <v>589</v>
      </c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400"/>
      <c r="Q169" s="41">
        <v>1</v>
      </c>
    </row>
    <row r="170" spans="2:17" x14ac:dyDescent="0.3">
      <c r="B170" s="107">
        <f>+B168+1</f>
        <v>112</v>
      </c>
      <c r="C170" s="415" t="s">
        <v>590</v>
      </c>
      <c r="D170" s="416"/>
      <c r="E170" s="416"/>
      <c r="F170" s="416"/>
      <c r="G170" s="416"/>
      <c r="H170" s="416"/>
      <c r="I170" s="416"/>
      <c r="J170" s="416"/>
      <c r="K170" s="416"/>
      <c r="L170" s="119">
        <v>87</v>
      </c>
      <c r="M170" s="113"/>
      <c r="N170" s="120" t="s">
        <v>69</v>
      </c>
      <c r="Q170" s="41">
        <f t="shared" si="7"/>
        <v>0</v>
      </c>
    </row>
    <row r="171" spans="2:17" x14ac:dyDescent="0.2">
      <c r="B171" s="398" t="s">
        <v>591</v>
      </c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  <c r="N171" s="400"/>
      <c r="Q171" s="41">
        <v>1</v>
      </c>
    </row>
    <row r="172" spans="2:17" x14ac:dyDescent="0.2">
      <c r="B172" s="451" t="s">
        <v>592</v>
      </c>
      <c r="C172" s="452"/>
      <c r="D172" s="453"/>
      <c r="E172" s="108">
        <v>301</v>
      </c>
      <c r="F172" s="472"/>
      <c r="G172" s="473"/>
      <c r="H172" s="473"/>
      <c r="I172" s="473"/>
      <c r="J172" s="473"/>
      <c r="K172" s="474"/>
      <c r="L172" s="417" t="e" vm="1">
        <v>#VALUE!</v>
      </c>
      <c r="M172" s="418"/>
      <c r="N172" s="419"/>
      <c r="Q172" s="41">
        <v>1</v>
      </c>
    </row>
    <row r="173" spans="2:17" x14ac:dyDescent="0.2">
      <c r="B173" s="454" t="s">
        <v>593</v>
      </c>
      <c r="C173" s="455"/>
      <c r="D173" s="456"/>
      <c r="E173" s="111">
        <v>306</v>
      </c>
      <c r="F173" s="409"/>
      <c r="G173" s="410"/>
      <c r="H173" s="410"/>
      <c r="I173" s="410"/>
      <c r="J173" s="410"/>
      <c r="K173" s="411"/>
      <c r="L173" s="420"/>
      <c r="M173" s="421"/>
      <c r="N173" s="422"/>
      <c r="Q173" s="41">
        <v>1</v>
      </c>
    </row>
    <row r="174" spans="2:17" ht="12.6" customHeight="1" x14ac:dyDescent="0.2">
      <c r="B174" s="457" t="s">
        <v>594</v>
      </c>
      <c r="C174" s="458"/>
      <c r="D174" s="459"/>
      <c r="E174" s="466">
        <v>780</v>
      </c>
      <c r="F174" s="412" t="s">
        <v>595</v>
      </c>
      <c r="G174" s="413"/>
      <c r="H174" s="413"/>
      <c r="I174" s="413"/>
      <c r="J174" s="413"/>
      <c r="K174" s="414"/>
      <c r="L174" s="420"/>
      <c r="M174" s="421"/>
      <c r="N174" s="422"/>
      <c r="Q174" s="41">
        <v>1</v>
      </c>
    </row>
    <row r="175" spans="2:17" x14ac:dyDescent="0.2">
      <c r="B175" s="460"/>
      <c r="C175" s="461"/>
      <c r="D175" s="462"/>
      <c r="E175" s="467"/>
      <c r="F175" s="412" t="s">
        <v>596</v>
      </c>
      <c r="G175" s="413"/>
      <c r="H175" s="413"/>
      <c r="I175" s="413"/>
      <c r="J175" s="413"/>
      <c r="K175" s="414"/>
      <c r="L175" s="420"/>
      <c r="M175" s="421"/>
      <c r="N175" s="422"/>
      <c r="Q175" s="41">
        <v>1</v>
      </c>
    </row>
    <row r="176" spans="2:17" x14ac:dyDescent="0.2">
      <c r="B176" s="460"/>
      <c r="C176" s="461"/>
      <c r="D176" s="462"/>
      <c r="E176" s="467"/>
      <c r="F176" s="412" t="s">
        <v>597</v>
      </c>
      <c r="G176" s="413"/>
      <c r="H176" s="413"/>
      <c r="I176" s="413"/>
      <c r="J176" s="413"/>
      <c r="K176" s="414"/>
      <c r="L176" s="420"/>
      <c r="M176" s="421"/>
      <c r="N176" s="422"/>
      <c r="Q176" s="41">
        <v>1</v>
      </c>
    </row>
    <row r="177" spans="2:17" x14ac:dyDescent="0.2">
      <c r="B177" s="460"/>
      <c r="C177" s="461"/>
      <c r="D177" s="462"/>
      <c r="E177" s="467"/>
      <c r="F177" s="412" t="s">
        <v>598</v>
      </c>
      <c r="G177" s="413"/>
      <c r="H177" s="413"/>
      <c r="I177" s="413"/>
      <c r="J177" s="413"/>
      <c r="K177" s="414"/>
      <c r="L177" s="420"/>
      <c r="M177" s="421"/>
      <c r="N177" s="422"/>
      <c r="Q177" s="41">
        <v>1</v>
      </c>
    </row>
    <row r="178" spans="2:17" x14ac:dyDescent="0.2">
      <c r="B178" s="463"/>
      <c r="C178" s="464"/>
      <c r="D178" s="465"/>
      <c r="E178" s="468"/>
      <c r="F178" s="412" t="s">
        <v>599</v>
      </c>
      <c r="G178" s="413"/>
      <c r="H178" s="413"/>
      <c r="I178" s="413"/>
      <c r="J178" s="413"/>
      <c r="K178" s="414"/>
      <c r="L178" s="423"/>
      <c r="M178" s="424"/>
      <c r="N178" s="425"/>
      <c r="Q178" s="41">
        <v>1</v>
      </c>
    </row>
    <row r="179" spans="2:17" x14ac:dyDescent="0.3">
      <c r="B179" s="448"/>
      <c r="C179" s="448"/>
      <c r="D179" s="448"/>
      <c r="E179" s="448"/>
      <c r="F179" s="449"/>
      <c r="G179" s="449"/>
      <c r="H179" s="449"/>
      <c r="I179" s="449"/>
      <c r="J179" s="449"/>
      <c r="K179" s="449"/>
      <c r="L179" s="448"/>
      <c r="M179" s="448"/>
      <c r="N179" s="450"/>
      <c r="Q179" s="41">
        <v>1</v>
      </c>
    </row>
    <row r="180" spans="2:17" x14ac:dyDescent="0.2">
      <c r="B180" s="469" t="s">
        <v>372</v>
      </c>
      <c r="C180" s="470"/>
      <c r="D180" s="470"/>
      <c r="E180" s="470"/>
      <c r="F180" s="470"/>
      <c r="G180" s="470"/>
      <c r="H180" s="470"/>
      <c r="I180" s="470"/>
      <c r="J180" s="470"/>
      <c r="K180" s="470"/>
      <c r="L180" s="470"/>
      <c r="M180" s="470"/>
      <c r="N180" s="471"/>
      <c r="Q180" s="41">
        <v>1</v>
      </c>
    </row>
    <row r="181" spans="2:17" x14ac:dyDescent="0.3">
      <c r="B181" s="107">
        <f>+B170+1</f>
        <v>113</v>
      </c>
      <c r="C181" s="401" t="s">
        <v>600</v>
      </c>
      <c r="D181" s="402"/>
      <c r="E181" s="402"/>
      <c r="F181" s="402"/>
      <c r="G181" s="402"/>
      <c r="H181" s="402"/>
      <c r="I181" s="402"/>
      <c r="J181" s="402"/>
      <c r="K181" s="402"/>
      <c r="L181" s="108">
        <v>90</v>
      </c>
      <c r="M181" s="121"/>
      <c r="N181" s="110" t="s">
        <v>50</v>
      </c>
      <c r="Q181" s="41">
        <v>1</v>
      </c>
    </row>
    <row r="182" spans="2:17" x14ac:dyDescent="0.3">
      <c r="B182" s="115">
        <f>+B181+1</f>
        <v>114</v>
      </c>
      <c r="C182" s="403" t="s">
        <v>601</v>
      </c>
      <c r="D182" s="404"/>
      <c r="E182" s="404"/>
      <c r="F182" s="404"/>
      <c r="G182" s="404"/>
      <c r="H182" s="404"/>
      <c r="I182" s="404"/>
      <c r="J182" s="404"/>
      <c r="K182" s="404"/>
      <c r="L182" s="111">
        <v>39</v>
      </c>
      <c r="M182" s="122"/>
      <c r="N182" s="110" t="s">
        <v>50</v>
      </c>
      <c r="Q182" s="41">
        <v>1</v>
      </c>
    </row>
    <row r="183" spans="2:17" x14ac:dyDescent="0.3">
      <c r="B183" s="115">
        <f>+B182+1</f>
        <v>115</v>
      </c>
      <c r="C183" s="430" t="s">
        <v>602</v>
      </c>
      <c r="D183" s="431"/>
      <c r="E183" s="431"/>
      <c r="F183" s="431"/>
      <c r="G183" s="431"/>
      <c r="H183" s="431"/>
      <c r="I183" s="431"/>
      <c r="J183" s="431"/>
      <c r="K183" s="431"/>
      <c r="L183" s="112">
        <v>91</v>
      </c>
      <c r="M183" s="117"/>
      <c r="N183" s="123" t="s">
        <v>69</v>
      </c>
      <c r="Q183" s="41">
        <v>1</v>
      </c>
    </row>
    <row r="184" spans="2:17" x14ac:dyDescent="0.2">
      <c r="B184" s="398" t="s">
        <v>603</v>
      </c>
      <c r="C184" s="399"/>
      <c r="D184" s="399"/>
      <c r="E184" s="399"/>
      <c r="F184" s="399"/>
      <c r="G184" s="399"/>
      <c r="H184" s="399"/>
      <c r="I184" s="399"/>
      <c r="J184" s="399"/>
      <c r="K184" s="399"/>
      <c r="L184" s="399"/>
      <c r="M184" s="399"/>
      <c r="N184" s="400"/>
      <c r="Q184" s="41">
        <v>1</v>
      </c>
    </row>
    <row r="185" spans="2:17" x14ac:dyDescent="0.3">
      <c r="B185" s="107">
        <f>+B183+1</f>
        <v>116</v>
      </c>
      <c r="C185" s="401" t="s">
        <v>604</v>
      </c>
      <c r="D185" s="402"/>
      <c r="E185" s="402"/>
      <c r="F185" s="402"/>
      <c r="G185" s="402"/>
      <c r="H185" s="402"/>
      <c r="I185" s="402"/>
      <c r="J185" s="402"/>
      <c r="K185" s="402"/>
      <c r="L185" s="108">
        <v>92</v>
      </c>
      <c r="M185" s="121"/>
      <c r="N185" s="110" t="s">
        <v>50</v>
      </c>
      <c r="Q185" s="41">
        <v>1</v>
      </c>
    </row>
    <row r="186" spans="2:17" x14ac:dyDescent="0.3">
      <c r="B186" s="115">
        <f>+B185+1</f>
        <v>117</v>
      </c>
      <c r="C186" s="403" t="s">
        <v>605</v>
      </c>
      <c r="D186" s="404"/>
      <c r="E186" s="404"/>
      <c r="F186" s="404"/>
      <c r="G186" s="404"/>
      <c r="H186" s="404"/>
      <c r="I186" s="404"/>
      <c r="J186" s="404"/>
      <c r="K186" s="404"/>
      <c r="L186" s="111">
        <v>93</v>
      </c>
      <c r="M186" s="122"/>
      <c r="N186" s="110" t="s">
        <v>50</v>
      </c>
      <c r="Q186" s="41">
        <v>1</v>
      </c>
    </row>
    <row r="187" spans="2:17" x14ac:dyDescent="0.3">
      <c r="B187" s="115">
        <f>+B186+1</f>
        <v>118</v>
      </c>
      <c r="C187" s="405" t="s">
        <v>606</v>
      </c>
      <c r="D187" s="406"/>
      <c r="E187" s="406"/>
      <c r="F187" s="406"/>
      <c r="G187" s="406"/>
      <c r="H187" s="406"/>
      <c r="I187" s="406"/>
      <c r="J187" s="406"/>
      <c r="K187" s="406"/>
      <c r="L187" s="112">
        <v>94</v>
      </c>
      <c r="M187" s="117"/>
      <c r="N187" s="123" t="s">
        <v>69</v>
      </c>
      <c r="Q187" s="41">
        <v>1</v>
      </c>
    </row>
    <row r="188" spans="2:17" x14ac:dyDescent="0.2">
      <c r="B188" s="34"/>
      <c r="Q188" s="41">
        <v>1</v>
      </c>
    </row>
    <row r="189" spans="2:17" x14ac:dyDescent="0.2">
      <c r="B189" s="34"/>
      <c r="Q189" s="41">
        <v>1</v>
      </c>
    </row>
    <row r="190" spans="2:17" x14ac:dyDescent="0.2">
      <c r="B190" s="124" t="s">
        <v>607</v>
      </c>
      <c r="C190" s="125"/>
      <c r="D190" s="126"/>
      <c r="E190" s="126"/>
      <c r="Q190" s="41">
        <v>1</v>
      </c>
    </row>
    <row r="191" spans="2:17" x14ac:dyDescent="0.2">
      <c r="B191" s="34" t="s">
        <v>608</v>
      </c>
      <c r="D191" s="147" t="s">
        <v>609</v>
      </c>
      <c r="Q191" s="41">
        <v>1</v>
      </c>
    </row>
    <row r="192" spans="2:17" x14ac:dyDescent="0.2">
      <c r="B192" s="34"/>
      <c r="Q192" s="127"/>
    </row>
    <row r="193" spans="2:17" ht="18" x14ac:dyDescent="0.2">
      <c r="B193" s="128" t="s">
        <v>452</v>
      </c>
      <c r="Q193" s="127"/>
    </row>
    <row r="194" spans="2:17" ht="12.95" customHeight="1" x14ac:dyDescent="0.3">
      <c r="B194" s="129">
        <v>99</v>
      </c>
      <c r="C194" s="130" t="s">
        <v>442</v>
      </c>
      <c r="D194" s="130"/>
      <c r="E194" s="130"/>
      <c r="F194" s="130"/>
      <c r="G194" s="130"/>
      <c r="H194" s="130"/>
      <c r="I194" s="130"/>
      <c r="J194" s="130"/>
      <c r="K194" s="130"/>
      <c r="L194" s="131">
        <v>870</v>
      </c>
      <c r="M194" s="132"/>
      <c r="N194" s="133" t="s">
        <v>414</v>
      </c>
      <c r="Q194" s="41">
        <f>+IF(M194&lt;&gt;0,1,0)</f>
        <v>0</v>
      </c>
    </row>
    <row r="195" spans="2:17" x14ac:dyDescent="0.2">
      <c r="B195" s="34"/>
    </row>
    <row r="196" spans="2:17" x14ac:dyDescent="0.2">
      <c r="B196" s="34"/>
    </row>
    <row r="197" spans="2:17" x14ac:dyDescent="0.2">
      <c r="B197" s="34"/>
    </row>
    <row r="198" spans="2:17" x14ac:dyDescent="0.2">
      <c r="B198" s="34"/>
    </row>
    <row r="199" spans="2:17" x14ac:dyDescent="0.2">
      <c r="B199" s="34"/>
    </row>
    <row r="200" spans="2:17" x14ac:dyDescent="0.2">
      <c r="B200" s="34"/>
    </row>
    <row r="201" spans="2:17" x14ac:dyDescent="0.2">
      <c r="B201" s="34"/>
    </row>
    <row r="202" spans="2:17" x14ac:dyDescent="0.2">
      <c r="B202" s="34"/>
    </row>
    <row r="203" spans="2:17" x14ac:dyDescent="0.2">
      <c r="B203" s="34"/>
    </row>
    <row r="204" spans="2:17" x14ac:dyDescent="0.2">
      <c r="B204" s="34"/>
    </row>
    <row r="205" spans="2:17" x14ac:dyDescent="0.2">
      <c r="B205" s="34"/>
    </row>
    <row r="206" spans="2:17" x14ac:dyDescent="0.2">
      <c r="B206" s="34"/>
    </row>
    <row r="207" spans="2:17" x14ac:dyDescent="0.2">
      <c r="B207" s="34"/>
    </row>
    <row r="208" spans="2:17" x14ac:dyDescent="0.2">
      <c r="B208" s="34"/>
    </row>
    <row r="209" spans="13:17" s="34" customFormat="1" x14ac:dyDescent="0.2">
      <c r="M209" s="70"/>
      <c r="O209" s="71"/>
      <c r="Q209" s="125"/>
    </row>
    <row r="210" spans="13:17" s="34" customFormat="1" x14ac:dyDescent="0.2">
      <c r="M210" s="70"/>
      <c r="O210" s="71"/>
      <c r="Q210" s="125"/>
    </row>
    <row r="211" spans="13:17" s="34" customFormat="1" x14ac:dyDescent="0.2">
      <c r="M211" s="70"/>
      <c r="O211" s="71"/>
      <c r="Q211" s="125"/>
    </row>
  </sheetData>
  <autoFilter ref="Q10:Q191" xr:uid="{7D66ED0C-62F3-4ED9-917A-16B9CA266D4B}"/>
  <mergeCells count="218">
    <mergeCell ref="K3:M3"/>
    <mergeCell ref="B6:P6"/>
    <mergeCell ref="B7:E9"/>
    <mergeCell ref="F7:M7"/>
    <mergeCell ref="N7:P9"/>
    <mergeCell ref="F8:I8"/>
    <mergeCell ref="J8:M8"/>
    <mergeCell ref="F9:G9"/>
    <mergeCell ref="H9:I9"/>
    <mergeCell ref="J9:K9"/>
    <mergeCell ref="L9:M9"/>
    <mergeCell ref="O1:P5"/>
    <mergeCell ref="B19:B25"/>
    <mergeCell ref="C19:E19"/>
    <mergeCell ref="C20:I20"/>
    <mergeCell ref="C21:I21"/>
    <mergeCell ref="C22:E22"/>
    <mergeCell ref="C23:E23"/>
    <mergeCell ref="C24:K24"/>
    <mergeCell ref="C25:I25"/>
    <mergeCell ref="B10:P10"/>
    <mergeCell ref="C11:E11"/>
    <mergeCell ref="C14:E14"/>
    <mergeCell ref="C15:M15"/>
    <mergeCell ref="B16:B18"/>
    <mergeCell ref="C16:K16"/>
    <mergeCell ref="B11:B13"/>
    <mergeCell ref="B34:B38"/>
    <mergeCell ref="C34:E34"/>
    <mergeCell ref="C35:E35"/>
    <mergeCell ref="C36:E36"/>
    <mergeCell ref="C37:M37"/>
    <mergeCell ref="C38:E38"/>
    <mergeCell ref="C26:E26"/>
    <mergeCell ref="C29:M29"/>
    <mergeCell ref="B30:B33"/>
    <mergeCell ref="C30:K30"/>
    <mergeCell ref="C31:K31"/>
    <mergeCell ref="C32:M32"/>
    <mergeCell ref="C33:M33"/>
    <mergeCell ref="B45:P45"/>
    <mergeCell ref="C46:M46"/>
    <mergeCell ref="C47:M47"/>
    <mergeCell ref="C48:M48"/>
    <mergeCell ref="C49:M49"/>
    <mergeCell ref="C50:M50"/>
    <mergeCell ref="C39:I39"/>
    <mergeCell ref="C40:K40"/>
    <mergeCell ref="C41:K41"/>
    <mergeCell ref="F43:K43"/>
    <mergeCell ref="F42:K42"/>
    <mergeCell ref="C67:K67"/>
    <mergeCell ref="C68:K68"/>
    <mergeCell ref="C69:K69"/>
    <mergeCell ref="C70:K70"/>
    <mergeCell ref="B66:N66"/>
    <mergeCell ref="C56:M56"/>
    <mergeCell ref="C51:M51"/>
    <mergeCell ref="C52:E52"/>
    <mergeCell ref="H52:K52"/>
    <mergeCell ref="C53:M53"/>
    <mergeCell ref="C54:M54"/>
    <mergeCell ref="B55:P55"/>
    <mergeCell ref="B58:N58"/>
    <mergeCell ref="C59:K59"/>
    <mergeCell ref="C60:K60"/>
    <mergeCell ref="C61:K61"/>
    <mergeCell ref="C62:K62"/>
    <mergeCell ref="C63:K63"/>
    <mergeCell ref="C64:K64"/>
    <mergeCell ref="B65:N65"/>
    <mergeCell ref="B100:B105"/>
    <mergeCell ref="C104:G104"/>
    <mergeCell ref="C105:G105"/>
    <mergeCell ref="B95:B99"/>
    <mergeCell ref="C91:G91"/>
    <mergeCell ref="H91:I91"/>
    <mergeCell ref="J91:K91"/>
    <mergeCell ref="C92:G92"/>
    <mergeCell ref="B89:N89"/>
    <mergeCell ref="B90:N90"/>
    <mergeCell ref="N95:N99"/>
    <mergeCell ref="C96:G96"/>
    <mergeCell ref="C97:G97"/>
    <mergeCell ref="J97:K97"/>
    <mergeCell ref="C98:G98"/>
    <mergeCell ref="J98:K98"/>
    <mergeCell ref="C99:G99"/>
    <mergeCell ref="C119:G119"/>
    <mergeCell ref="C120:G120"/>
    <mergeCell ref="C112:G112"/>
    <mergeCell ref="J112:K112"/>
    <mergeCell ref="C113:G113"/>
    <mergeCell ref="C114:G114"/>
    <mergeCell ref="B110:B112"/>
    <mergeCell ref="C106:G106"/>
    <mergeCell ref="C107:G107"/>
    <mergeCell ref="J107:K107"/>
    <mergeCell ref="C108:G108"/>
    <mergeCell ref="C121:G121"/>
    <mergeCell ref="C122:G122"/>
    <mergeCell ref="J122:K122"/>
    <mergeCell ref="C123:K123"/>
    <mergeCell ref="C182:K182"/>
    <mergeCell ref="C183:K183"/>
    <mergeCell ref="B179:N179"/>
    <mergeCell ref="F177:K177"/>
    <mergeCell ref="F178:K178"/>
    <mergeCell ref="B172:D172"/>
    <mergeCell ref="B173:D173"/>
    <mergeCell ref="B174:D178"/>
    <mergeCell ref="E174:E178"/>
    <mergeCell ref="B180:N180"/>
    <mergeCell ref="C181:K181"/>
    <mergeCell ref="F172:K172"/>
    <mergeCell ref="C94:G94"/>
    <mergeCell ref="C95:G95"/>
    <mergeCell ref="C115:G115"/>
    <mergeCell ref="J115:K115"/>
    <mergeCell ref="C116:G116"/>
    <mergeCell ref="C117:G117"/>
    <mergeCell ref="J117:K117"/>
    <mergeCell ref="C118:G118"/>
    <mergeCell ref="J118:K118"/>
    <mergeCell ref="C71:K71"/>
    <mergeCell ref="C72:K72"/>
    <mergeCell ref="C73:K73"/>
    <mergeCell ref="C74:K74"/>
    <mergeCell ref="C75:K75"/>
    <mergeCell ref="C76:K76"/>
    <mergeCell ref="C77:K77"/>
    <mergeCell ref="C78:K78"/>
    <mergeCell ref="C93:G93"/>
    <mergeCell ref="C79:K79"/>
    <mergeCell ref="C80:K80"/>
    <mergeCell ref="C81:K81"/>
    <mergeCell ref="C82:K82"/>
    <mergeCell ref="C83:K83"/>
    <mergeCell ref="C84:K84"/>
    <mergeCell ref="C85:K85"/>
    <mergeCell ref="C86:K86"/>
    <mergeCell ref="C87:K87"/>
    <mergeCell ref="C88:K88"/>
    <mergeCell ref="N109:N112"/>
    <mergeCell ref="C110:G110"/>
    <mergeCell ref="H110:I110"/>
    <mergeCell ref="J110:K110"/>
    <mergeCell ref="C111:G111"/>
    <mergeCell ref="J111:K111"/>
    <mergeCell ref="J99:K99"/>
    <mergeCell ref="C100:G100"/>
    <mergeCell ref="C101:G101"/>
    <mergeCell ref="C102:G102"/>
    <mergeCell ref="J102:K102"/>
    <mergeCell ref="C103:G103"/>
    <mergeCell ref="H108:I108"/>
    <mergeCell ref="J108:K108"/>
    <mergeCell ref="C109:G109"/>
    <mergeCell ref="J109:K109"/>
    <mergeCell ref="C137:K137"/>
    <mergeCell ref="C138:K138"/>
    <mergeCell ref="C124:K124"/>
    <mergeCell ref="C125:K125"/>
    <mergeCell ref="C126:K126"/>
    <mergeCell ref="C127:K127"/>
    <mergeCell ref="C128:K128"/>
    <mergeCell ref="C129:K129"/>
    <mergeCell ref="C132:K132"/>
    <mergeCell ref="C130:K130"/>
    <mergeCell ref="C131:K131"/>
    <mergeCell ref="B133:N133"/>
    <mergeCell ref="C134:G134"/>
    <mergeCell ref="C135:K135"/>
    <mergeCell ref="C136:K136"/>
    <mergeCell ref="B160:N160"/>
    <mergeCell ref="C153:K153"/>
    <mergeCell ref="C154:K154"/>
    <mergeCell ref="C155:K155"/>
    <mergeCell ref="C156:K156"/>
    <mergeCell ref="H151:I151"/>
    <mergeCell ref="C152:K152"/>
    <mergeCell ref="C139:K139"/>
    <mergeCell ref="C140:K140"/>
    <mergeCell ref="C141:K141"/>
    <mergeCell ref="C142:K142"/>
    <mergeCell ref="C143:K143"/>
    <mergeCell ref="C144:K144"/>
    <mergeCell ref="C146:K146"/>
    <mergeCell ref="C147:K147"/>
    <mergeCell ref="C148:K148"/>
    <mergeCell ref="C145:K145"/>
    <mergeCell ref="C149:K149"/>
    <mergeCell ref="C150:K150"/>
    <mergeCell ref="B135:B139"/>
    <mergeCell ref="B184:N184"/>
    <mergeCell ref="C185:K185"/>
    <mergeCell ref="C186:K186"/>
    <mergeCell ref="C187:K187"/>
    <mergeCell ref="C151:E151"/>
    <mergeCell ref="F173:K173"/>
    <mergeCell ref="F174:K174"/>
    <mergeCell ref="F175:K175"/>
    <mergeCell ref="F176:K176"/>
    <mergeCell ref="B169:N169"/>
    <mergeCell ref="C170:K170"/>
    <mergeCell ref="B171:N171"/>
    <mergeCell ref="L172:N178"/>
    <mergeCell ref="C161:K161"/>
    <mergeCell ref="C162:K162"/>
    <mergeCell ref="C163:K163"/>
    <mergeCell ref="C164:K164"/>
    <mergeCell ref="B165:N165"/>
    <mergeCell ref="B166:N166"/>
    <mergeCell ref="C167:K167"/>
    <mergeCell ref="C168:K168"/>
    <mergeCell ref="C157:K157"/>
    <mergeCell ref="C158:K158"/>
    <mergeCell ref="C159:K159"/>
  </mergeCells>
  <hyperlinks>
    <hyperlink ref="D191" r:id="rId1" xr:uid="{4D18EEF5-96D0-4D9E-BECF-C2923AC16AB8}"/>
    <hyperlink ref="K3" r:id="rId2" xr:uid="{98B10FA6-7F0F-439B-84DD-71039C6D1C9E}"/>
  </hyperlinks>
  <pageMargins left="0.39370078740157483" right="0.23622047244094491" top="0.47" bottom="0.34" header="0.31496062992125984" footer="0.38"/>
  <pageSetup scale="70" orientation="portrait" r:id="rId3"/>
  <rowBreaks count="2" manualBreakCount="2">
    <brk id="88" min="1" max="15" man="1"/>
    <brk id="165" min="1" max="1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GE229"/>
  <sheetViews>
    <sheetView showGridLines="0" topLeftCell="A16" zoomScaleNormal="100" zoomScaleSheetLayoutView="115" workbookViewId="0">
      <selection activeCell="Y16" sqref="Y16"/>
    </sheetView>
  </sheetViews>
  <sheetFormatPr baseColWidth="10" defaultColWidth="8.83203125" defaultRowHeight="15" x14ac:dyDescent="0.2"/>
  <cols>
    <col min="1" max="1" width="5.83203125" style="34" customWidth="1"/>
    <col min="2" max="2" width="2.33203125" style="34" customWidth="1"/>
    <col min="3" max="4" width="4.1640625" style="34" customWidth="1"/>
    <col min="5" max="5" width="21.6640625" style="34" customWidth="1"/>
    <col min="6" max="6" width="4.6640625" style="34" customWidth="1"/>
    <col min="7" max="7" width="17.33203125" style="34" customWidth="1"/>
    <col min="8" max="8" width="5.1640625" style="34" customWidth="1"/>
    <col min="9" max="9" width="6.33203125" style="34" customWidth="1"/>
    <col min="10" max="10" width="7.33203125" style="34" customWidth="1"/>
    <col min="11" max="11" width="5.33203125" style="34" customWidth="1"/>
    <col min="12" max="12" width="3.33203125" style="34" customWidth="1"/>
    <col min="13" max="13" width="6.1640625" style="34" customWidth="1"/>
    <col min="14" max="14" width="11.6640625" style="34" customWidth="1"/>
    <col min="15" max="15" width="6.1640625" style="34" customWidth="1"/>
    <col min="16" max="16" width="8.1640625" style="34" customWidth="1"/>
    <col min="17" max="17" width="6.1640625" style="34" customWidth="1"/>
    <col min="18" max="18" width="5.83203125" style="71" customWidth="1"/>
    <col min="19" max="19" width="13.1640625" style="71" customWidth="1"/>
    <col min="20" max="20" width="3.1640625" style="70" customWidth="1"/>
    <col min="21" max="21" width="8.83203125" style="70"/>
    <col min="22" max="22" width="11" style="34" bestFit="1" customWidth="1"/>
    <col min="23" max="16384" width="8.83203125" style="34"/>
  </cols>
  <sheetData>
    <row r="1" spans="2:187" ht="40.5" customHeight="1" x14ac:dyDescent="0.2">
      <c r="B1" s="738" t="s">
        <v>453</v>
      </c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</row>
    <row r="2" spans="2:187" ht="12" customHeight="1" x14ac:dyDescent="0.2">
      <c r="B2" s="739" t="s">
        <v>610</v>
      </c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1"/>
    </row>
    <row r="3" spans="2:187" ht="18.75" customHeight="1" thickBot="1" x14ac:dyDescent="0.25">
      <c r="B3" s="742" t="s">
        <v>611</v>
      </c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4"/>
    </row>
    <row r="4" spans="2:187" ht="12" customHeight="1" x14ac:dyDescent="0.3">
      <c r="B4" s="745" t="s">
        <v>0</v>
      </c>
      <c r="C4" s="746"/>
      <c r="D4" s="746"/>
      <c r="E4" s="746"/>
      <c r="F4" s="37">
        <v>3</v>
      </c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747"/>
    </row>
    <row r="5" spans="2:187" ht="12" customHeight="1" x14ac:dyDescent="0.3">
      <c r="B5" s="719" t="s">
        <v>1</v>
      </c>
      <c r="C5" s="720"/>
      <c r="D5" s="720"/>
      <c r="E5" s="720"/>
      <c r="F5" s="48">
        <v>1</v>
      </c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748"/>
    </row>
    <row r="6" spans="2:187" ht="12" customHeight="1" x14ac:dyDescent="0.3">
      <c r="B6" s="719" t="s">
        <v>2</v>
      </c>
      <c r="C6" s="720"/>
      <c r="D6" s="720"/>
      <c r="E6" s="720"/>
      <c r="F6" s="48">
        <v>13</v>
      </c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748"/>
    </row>
    <row r="7" spans="2:187" ht="12" customHeight="1" x14ac:dyDescent="0.3">
      <c r="B7" s="719" t="s">
        <v>3</v>
      </c>
      <c r="C7" s="720"/>
      <c r="D7" s="720"/>
      <c r="E7" s="720"/>
      <c r="F7" s="48">
        <v>6</v>
      </c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748"/>
    </row>
    <row r="8" spans="2:187" ht="12" customHeight="1" x14ac:dyDescent="0.3">
      <c r="B8" s="719" t="s">
        <v>4</v>
      </c>
      <c r="C8" s="720"/>
      <c r="D8" s="720"/>
      <c r="E8" s="720"/>
      <c r="F8" s="48">
        <v>55</v>
      </c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748"/>
    </row>
    <row r="9" spans="2:187" ht="12" customHeight="1" thickBot="1" x14ac:dyDescent="0.35">
      <c r="B9" s="749" t="s">
        <v>5</v>
      </c>
      <c r="C9" s="750"/>
      <c r="D9" s="750"/>
      <c r="E9" s="750"/>
      <c r="F9" s="81">
        <v>9</v>
      </c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751"/>
    </row>
    <row r="10" spans="2:187" ht="17.25" customHeight="1" thickBot="1" x14ac:dyDescent="0.25">
      <c r="B10" s="725" t="s">
        <v>612</v>
      </c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7"/>
      <c r="GE10" s="36" t="s">
        <v>465</v>
      </c>
    </row>
    <row r="11" spans="2:187" ht="12" customHeight="1" x14ac:dyDescent="0.3">
      <c r="B11" s="152"/>
      <c r="C11" s="37">
        <v>95</v>
      </c>
      <c r="D11" s="37"/>
      <c r="E11" s="752" t="s">
        <v>242</v>
      </c>
      <c r="F11" s="752"/>
      <c r="G11" s="752"/>
      <c r="H11" s="148"/>
      <c r="I11" s="37">
        <v>786</v>
      </c>
      <c r="J11" s="753" t="s">
        <v>243</v>
      </c>
      <c r="K11" s="753"/>
      <c r="L11" s="753"/>
      <c r="M11" s="753"/>
      <c r="N11" s="753"/>
      <c r="O11" s="753"/>
      <c r="P11" s="753"/>
      <c r="Q11" s="753"/>
      <c r="R11" s="753"/>
      <c r="S11" s="753"/>
      <c r="T11" s="754"/>
    </row>
    <row r="12" spans="2:187" ht="12" customHeight="1" x14ac:dyDescent="0.3">
      <c r="B12" s="153"/>
      <c r="C12" s="48">
        <v>616</v>
      </c>
      <c r="D12" s="48"/>
      <c r="E12" s="755" t="s">
        <v>244</v>
      </c>
      <c r="F12" s="755"/>
      <c r="G12" s="755"/>
      <c r="H12" s="149"/>
      <c r="I12" s="48">
        <v>73</v>
      </c>
      <c r="J12" s="756" t="s">
        <v>245</v>
      </c>
      <c r="K12" s="756"/>
      <c r="L12" s="756"/>
      <c r="M12" s="756"/>
      <c r="N12" s="756"/>
      <c r="O12" s="756"/>
      <c r="P12" s="756"/>
      <c r="Q12" s="756"/>
      <c r="R12" s="756"/>
      <c r="S12" s="756"/>
      <c r="T12" s="757"/>
    </row>
    <row r="13" spans="2:187" ht="12" customHeight="1" x14ac:dyDescent="0.3">
      <c r="B13" s="153"/>
      <c r="C13" s="48">
        <v>69</v>
      </c>
      <c r="D13" s="48"/>
      <c r="E13" s="758" t="s">
        <v>246</v>
      </c>
      <c r="F13" s="758"/>
      <c r="G13" s="758"/>
      <c r="H13" s="149"/>
      <c r="I13" s="48">
        <v>72</v>
      </c>
      <c r="J13" s="755" t="s">
        <v>247</v>
      </c>
      <c r="K13" s="755"/>
      <c r="L13" s="755"/>
      <c r="M13" s="755"/>
      <c r="N13" s="755"/>
      <c r="O13" s="755"/>
      <c r="P13" s="755"/>
      <c r="Q13" s="755"/>
      <c r="R13" s="755"/>
      <c r="S13" s="755"/>
      <c r="T13" s="759"/>
    </row>
    <row r="14" spans="2:187" ht="12" customHeight="1" thickBot="1" x14ac:dyDescent="0.35">
      <c r="B14" s="154"/>
      <c r="C14" s="81">
        <v>68</v>
      </c>
      <c r="D14" s="81"/>
      <c r="E14" s="724" t="s">
        <v>248</v>
      </c>
      <c r="F14" s="724"/>
      <c r="G14" s="724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4"/>
    </row>
    <row r="15" spans="2:187" ht="12" customHeight="1" thickBot="1" x14ac:dyDescent="0.25">
      <c r="B15" s="725" t="s">
        <v>613</v>
      </c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M15" s="726"/>
      <c r="N15" s="726"/>
      <c r="O15" s="726"/>
      <c r="P15" s="726"/>
      <c r="Q15" s="726"/>
      <c r="R15" s="726"/>
      <c r="S15" s="726"/>
      <c r="T15" s="727"/>
    </row>
    <row r="16" spans="2:187" ht="12" customHeight="1" x14ac:dyDescent="0.2">
      <c r="B16" s="581" t="s">
        <v>249</v>
      </c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728"/>
    </row>
    <row r="17" spans="2:22" ht="12" customHeight="1" thickBot="1" x14ac:dyDescent="0.35">
      <c r="B17" s="154"/>
      <c r="C17" s="81">
        <v>805</v>
      </c>
      <c r="D17" s="81"/>
      <c r="E17" s="729" t="s">
        <v>250</v>
      </c>
      <c r="F17" s="729"/>
      <c r="G17" s="729"/>
      <c r="H17" s="151"/>
      <c r="I17" s="81">
        <v>813</v>
      </c>
      <c r="J17" s="729" t="s">
        <v>251</v>
      </c>
      <c r="K17" s="729"/>
      <c r="L17" s="729"/>
      <c r="M17" s="729"/>
      <c r="N17" s="729"/>
      <c r="O17" s="729"/>
      <c r="P17" s="729"/>
      <c r="Q17" s="729"/>
      <c r="R17" s="729"/>
      <c r="S17" s="729"/>
      <c r="T17" s="730"/>
    </row>
    <row r="18" spans="2:22" ht="12" customHeight="1" x14ac:dyDescent="0.2">
      <c r="V18" s="155"/>
    </row>
    <row r="19" spans="2:22" ht="15" customHeight="1" x14ac:dyDescent="0.2">
      <c r="B19" s="701" t="s">
        <v>614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3"/>
      <c r="V19" s="155"/>
    </row>
    <row r="20" spans="2:22" ht="16.5" customHeight="1" thickBot="1" x14ac:dyDescent="0.25">
      <c r="B20" s="710" t="s">
        <v>6</v>
      </c>
      <c r="C20" s="711"/>
      <c r="D20" s="711"/>
      <c r="E20" s="711"/>
      <c r="F20" s="711"/>
      <c r="G20" s="711"/>
      <c r="H20" s="711"/>
      <c r="I20" s="711"/>
      <c r="J20" s="712"/>
      <c r="K20" s="731" t="s">
        <v>7</v>
      </c>
      <c r="L20" s="732"/>
      <c r="M20" s="732"/>
      <c r="N20" s="732"/>
      <c r="O20" s="733"/>
      <c r="P20" s="731" t="s">
        <v>8</v>
      </c>
      <c r="Q20" s="732"/>
      <c r="R20" s="732"/>
      <c r="S20" s="732"/>
      <c r="T20" s="733"/>
      <c r="V20" s="156"/>
    </row>
    <row r="21" spans="2:22" ht="12" customHeight="1" x14ac:dyDescent="0.3">
      <c r="B21" s="581" t="s">
        <v>252</v>
      </c>
      <c r="C21" s="446"/>
      <c r="D21" s="446"/>
      <c r="E21" s="446"/>
      <c r="F21" s="446"/>
      <c r="G21" s="446"/>
      <c r="H21" s="446"/>
      <c r="I21" s="446"/>
      <c r="J21" s="446"/>
      <c r="K21" s="37">
        <v>461</v>
      </c>
      <c r="L21" s="593">
        <f>ROUND(+Q21/0.1375,0)</f>
        <v>0</v>
      </c>
      <c r="M21" s="593"/>
      <c r="N21" s="593"/>
      <c r="O21" s="158" t="s">
        <v>50</v>
      </c>
      <c r="P21" s="37">
        <v>492</v>
      </c>
      <c r="Q21" s="723">
        <v>0</v>
      </c>
      <c r="R21" s="723"/>
      <c r="S21" s="723"/>
      <c r="T21" s="160" t="s">
        <v>50</v>
      </c>
    </row>
    <row r="22" spans="2:22" ht="12" customHeight="1" x14ac:dyDescent="0.3">
      <c r="B22" s="584" t="s">
        <v>253</v>
      </c>
      <c r="C22" s="432"/>
      <c r="D22" s="432"/>
      <c r="E22" s="432"/>
      <c r="F22" s="432"/>
      <c r="G22" s="432"/>
      <c r="H22" s="432"/>
      <c r="I22" s="432"/>
      <c r="J22" s="432"/>
      <c r="K22" s="48">
        <v>545</v>
      </c>
      <c r="L22" s="593"/>
      <c r="M22" s="593"/>
      <c r="N22" s="593"/>
      <c r="O22" s="162" t="s">
        <v>50</v>
      </c>
      <c r="P22" s="441"/>
      <c r="Q22" s="441"/>
      <c r="R22" s="441"/>
      <c r="S22" s="441"/>
      <c r="T22" s="718"/>
    </row>
    <row r="23" spans="2:22" ht="12" customHeight="1" x14ac:dyDescent="0.3">
      <c r="B23" s="584" t="s">
        <v>254</v>
      </c>
      <c r="C23" s="432"/>
      <c r="D23" s="432"/>
      <c r="E23" s="432"/>
      <c r="F23" s="432"/>
      <c r="G23" s="432"/>
      <c r="H23" s="432"/>
      <c r="I23" s="432"/>
      <c r="J23" s="432"/>
      <c r="K23" s="48">
        <v>1650</v>
      </c>
      <c r="L23" s="593"/>
      <c r="M23" s="593"/>
      <c r="N23" s="593"/>
      <c r="O23" s="162" t="s">
        <v>50</v>
      </c>
      <c r="P23" s="441"/>
      <c r="Q23" s="441"/>
      <c r="R23" s="441"/>
      <c r="S23" s="441"/>
      <c r="T23" s="718"/>
    </row>
    <row r="24" spans="2:22" ht="12" customHeight="1" x14ac:dyDescent="0.3">
      <c r="B24" s="584" t="s">
        <v>255</v>
      </c>
      <c r="C24" s="432"/>
      <c r="D24" s="432"/>
      <c r="E24" s="432"/>
      <c r="F24" s="432"/>
      <c r="G24" s="432"/>
      <c r="H24" s="432"/>
      <c r="I24" s="432"/>
      <c r="J24" s="432"/>
      <c r="K24" s="48">
        <v>856</v>
      </c>
      <c r="L24" s="593"/>
      <c r="M24" s="593"/>
      <c r="N24" s="593"/>
      <c r="O24" s="162" t="s">
        <v>50</v>
      </c>
      <c r="P24" s="441"/>
      <c r="Q24" s="441"/>
      <c r="R24" s="441"/>
      <c r="S24" s="441"/>
      <c r="T24" s="718"/>
    </row>
    <row r="25" spans="2:22" ht="12" customHeight="1" x14ac:dyDescent="0.3">
      <c r="B25" s="719" t="s">
        <v>9</v>
      </c>
      <c r="C25" s="720"/>
      <c r="D25" s="720"/>
      <c r="E25" s="720"/>
      <c r="F25" s="720"/>
      <c r="G25" s="720"/>
      <c r="H25" s="720"/>
      <c r="I25" s="720"/>
      <c r="J25" s="720"/>
      <c r="K25" s="48">
        <v>547</v>
      </c>
      <c r="L25" s="717">
        <f>SUM(L21:N24)</f>
        <v>0</v>
      </c>
      <c r="M25" s="717"/>
      <c r="N25" s="717"/>
      <c r="O25" s="163" t="s">
        <v>69</v>
      </c>
      <c r="P25" s="441"/>
      <c r="Q25" s="441"/>
      <c r="R25" s="441"/>
      <c r="S25" s="441"/>
      <c r="T25" s="718"/>
    </row>
    <row r="26" spans="2:22" ht="12" customHeight="1" x14ac:dyDescent="0.3">
      <c r="B26" s="584" t="s">
        <v>256</v>
      </c>
      <c r="C26" s="432"/>
      <c r="D26" s="432"/>
      <c r="E26" s="432"/>
      <c r="F26" s="432"/>
      <c r="G26" s="432"/>
      <c r="H26" s="432"/>
      <c r="I26" s="432"/>
      <c r="J26" s="432"/>
      <c r="K26" s="48">
        <v>617</v>
      </c>
      <c r="L26" s="593"/>
      <c r="M26" s="593"/>
      <c r="N26" s="593"/>
      <c r="O26" s="162" t="s">
        <v>50</v>
      </c>
      <c r="P26" s="441"/>
      <c r="Q26" s="441"/>
      <c r="R26" s="441"/>
      <c r="S26" s="441"/>
      <c r="T26" s="718"/>
    </row>
    <row r="27" spans="2:22" ht="12" customHeight="1" x14ac:dyDescent="0.3">
      <c r="B27" s="584" t="s">
        <v>257</v>
      </c>
      <c r="C27" s="432"/>
      <c r="D27" s="432"/>
      <c r="E27" s="432"/>
      <c r="F27" s="432"/>
      <c r="G27" s="432"/>
      <c r="H27" s="432"/>
      <c r="I27" s="432"/>
      <c r="J27" s="432"/>
      <c r="K27" s="48">
        <v>770</v>
      </c>
      <c r="L27" s="593"/>
      <c r="M27" s="593"/>
      <c r="N27" s="593"/>
      <c r="P27" s="441"/>
      <c r="Q27" s="441"/>
      <c r="R27" s="441"/>
      <c r="S27" s="441"/>
      <c r="T27" s="718"/>
    </row>
    <row r="28" spans="2:22" ht="12" customHeight="1" x14ac:dyDescent="0.3">
      <c r="B28" s="721" t="s">
        <v>615</v>
      </c>
      <c r="C28" s="408"/>
      <c r="D28" s="408"/>
      <c r="E28" s="408"/>
      <c r="F28" s="408"/>
      <c r="G28" s="408"/>
      <c r="H28" s="408"/>
      <c r="I28" s="408"/>
      <c r="J28" s="408"/>
      <c r="K28" s="48">
        <v>872</v>
      </c>
      <c r="L28" s="593"/>
      <c r="M28" s="593"/>
      <c r="N28" s="593"/>
      <c r="O28" s="165" t="s">
        <v>414</v>
      </c>
      <c r="P28" s="439"/>
      <c r="Q28" s="439"/>
      <c r="R28" s="439"/>
      <c r="S28" s="439"/>
      <c r="T28" s="722"/>
    </row>
    <row r="29" spans="2:22" ht="12" customHeight="1" x14ac:dyDescent="0.3">
      <c r="B29" s="584" t="s">
        <v>258</v>
      </c>
      <c r="C29" s="432"/>
      <c r="D29" s="432"/>
      <c r="E29" s="432"/>
      <c r="F29" s="432"/>
      <c r="G29" s="432"/>
      <c r="H29" s="432"/>
      <c r="I29" s="432"/>
      <c r="J29" s="432"/>
      <c r="K29" s="48">
        <v>465</v>
      </c>
      <c r="L29" s="593"/>
      <c r="M29" s="593"/>
      <c r="N29" s="593"/>
      <c r="O29" s="165" t="s">
        <v>414</v>
      </c>
      <c r="P29" s="441"/>
      <c r="Q29" s="441"/>
      <c r="R29" s="441"/>
      <c r="S29" s="441"/>
      <c r="T29" s="718"/>
    </row>
    <row r="30" spans="2:22" ht="12" customHeight="1" x14ac:dyDescent="0.3">
      <c r="B30" s="584" t="s">
        <v>259</v>
      </c>
      <c r="C30" s="432"/>
      <c r="D30" s="432"/>
      <c r="E30" s="432"/>
      <c r="F30" s="432"/>
      <c r="G30" s="432"/>
      <c r="H30" s="432"/>
      <c r="I30" s="432"/>
      <c r="J30" s="432"/>
      <c r="K30" s="48">
        <v>494</v>
      </c>
      <c r="L30" s="593">
        <f>+ROUND(L25*30%,0)*-1</f>
        <v>0</v>
      </c>
      <c r="M30" s="593"/>
      <c r="N30" s="593"/>
      <c r="O30" s="165" t="s">
        <v>414</v>
      </c>
      <c r="P30" s="441"/>
      <c r="Q30" s="441"/>
      <c r="R30" s="441"/>
      <c r="S30" s="441"/>
      <c r="T30" s="718"/>
    </row>
    <row r="31" spans="2:22" ht="12" customHeight="1" x14ac:dyDescent="0.3">
      <c r="B31" s="584" t="s">
        <v>260</v>
      </c>
      <c r="C31" s="432"/>
      <c r="D31" s="432"/>
      <c r="E31" s="432"/>
      <c r="F31" s="432"/>
      <c r="G31" s="432"/>
      <c r="H31" s="432"/>
      <c r="I31" s="432"/>
      <c r="J31" s="432"/>
      <c r="K31" s="48">
        <v>850</v>
      </c>
      <c r="L31" s="593"/>
      <c r="M31" s="593"/>
      <c r="N31" s="593"/>
      <c r="O31" s="165" t="s">
        <v>414</v>
      </c>
      <c r="P31" s="441"/>
      <c r="Q31" s="441"/>
      <c r="R31" s="441"/>
      <c r="S31" s="441"/>
      <c r="T31" s="718"/>
    </row>
    <row r="32" spans="2:22" ht="12" customHeight="1" x14ac:dyDescent="0.3">
      <c r="B32" s="719" t="s">
        <v>10</v>
      </c>
      <c r="C32" s="720"/>
      <c r="D32" s="720"/>
      <c r="E32" s="720"/>
      <c r="F32" s="720"/>
      <c r="G32" s="720"/>
      <c r="H32" s="720"/>
      <c r="I32" s="720"/>
      <c r="J32" s="720"/>
      <c r="K32" s="48">
        <v>467</v>
      </c>
      <c r="L32" s="717">
        <f>SUM(L25:N31)</f>
        <v>0</v>
      </c>
      <c r="M32" s="717"/>
      <c r="N32" s="717"/>
      <c r="O32" s="166" t="s">
        <v>69</v>
      </c>
      <c r="P32" s="441"/>
      <c r="Q32" s="695"/>
      <c r="R32" s="695"/>
      <c r="S32" s="695"/>
      <c r="T32" s="718"/>
    </row>
    <row r="33" spans="2:20" ht="12" customHeight="1" x14ac:dyDescent="0.3">
      <c r="B33" s="584" t="s">
        <v>261</v>
      </c>
      <c r="C33" s="432"/>
      <c r="D33" s="432"/>
      <c r="E33" s="432"/>
      <c r="F33" s="432"/>
      <c r="G33" s="432"/>
      <c r="H33" s="432"/>
      <c r="I33" s="432"/>
      <c r="J33" s="432"/>
      <c r="K33" s="48">
        <v>479</v>
      </c>
      <c r="L33" s="558"/>
      <c r="M33" s="558"/>
      <c r="N33" s="558"/>
      <c r="O33" s="162" t="s">
        <v>50</v>
      </c>
      <c r="P33" s="48">
        <v>491</v>
      </c>
      <c r="Q33" s="593"/>
      <c r="R33" s="593"/>
      <c r="S33" s="593"/>
      <c r="T33" s="167" t="s">
        <v>50</v>
      </c>
    </row>
    <row r="34" spans="2:20" ht="12" customHeight="1" x14ac:dyDescent="0.3">
      <c r="B34" s="584" t="s">
        <v>262</v>
      </c>
      <c r="C34" s="432"/>
      <c r="D34" s="432"/>
      <c r="E34" s="432"/>
      <c r="F34" s="432"/>
      <c r="G34" s="432"/>
      <c r="H34" s="432"/>
      <c r="I34" s="432"/>
      <c r="J34" s="432"/>
      <c r="K34" s="48">
        <v>618</v>
      </c>
      <c r="L34" s="717">
        <f>SUM(L32:N33)</f>
        <v>0</v>
      </c>
      <c r="M34" s="717"/>
      <c r="N34" s="717"/>
      <c r="O34" s="166" t="s">
        <v>69</v>
      </c>
      <c r="P34" s="48">
        <v>619</v>
      </c>
      <c r="Q34" s="717">
        <f>+Q33+Q21</f>
        <v>0</v>
      </c>
      <c r="R34" s="717"/>
      <c r="S34" s="717"/>
      <c r="T34" s="168" t="s">
        <v>69</v>
      </c>
    </row>
    <row r="35" spans="2:20" ht="15.75" thickBot="1" x14ac:dyDescent="0.35">
      <c r="B35" s="688" t="s">
        <v>263</v>
      </c>
      <c r="C35" s="689"/>
      <c r="D35" s="689"/>
      <c r="E35" s="689"/>
      <c r="F35" s="689"/>
      <c r="G35" s="689"/>
      <c r="H35" s="689"/>
      <c r="I35" s="689"/>
      <c r="J35" s="689"/>
      <c r="K35" s="81">
        <v>896</v>
      </c>
      <c r="L35" s="592"/>
      <c r="M35" s="592"/>
      <c r="N35" s="592"/>
      <c r="O35" s="633"/>
      <c r="P35" s="633"/>
      <c r="Q35" s="633"/>
      <c r="R35" s="633"/>
      <c r="S35" s="633"/>
      <c r="T35" s="634"/>
    </row>
    <row r="36" spans="2:20" ht="12" customHeight="1" x14ac:dyDescent="0.2"/>
    <row r="37" spans="2:20" ht="29.45" customHeight="1" x14ac:dyDescent="0.2">
      <c r="B37" s="701" t="s">
        <v>616</v>
      </c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3"/>
    </row>
    <row r="38" spans="2:20" ht="26.45" customHeight="1" thickBot="1" x14ac:dyDescent="0.25">
      <c r="B38" s="704" t="s">
        <v>11</v>
      </c>
      <c r="C38" s="705"/>
      <c r="D38" s="705"/>
      <c r="E38" s="705"/>
      <c r="F38" s="705"/>
      <c r="G38" s="706"/>
      <c r="H38" s="707" t="s">
        <v>12</v>
      </c>
      <c r="I38" s="708"/>
      <c r="J38" s="708"/>
      <c r="K38" s="708"/>
      <c r="L38" s="709"/>
      <c r="M38" s="710" t="s">
        <v>13</v>
      </c>
      <c r="N38" s="711"/>
      <c r="O38" s="711"/>
      <c r="P38" s="712"/>
      <c r="Q38" s="707" t="s">
        <v>14</v>
      </c>
      <c r="R38" s="708"/>
      <c r="S38" s="709"/>
      <c r="T38" s="317"/>
    </row>
    <row r="39" spans="2:20" ht="12" customHeight="1" x14ac:dyDescent="0.3">
      <c r="B39" s="713" t="s">
        <v>264</v>
      </c>
      <c r="C39" s="714"/>
      <c r="D39" s="714"/>
      <c r="E39" s="714"/>
      <c r="F39" s="714"/>
      <c r="G39" s="714"/>
      <c r="H39" s="37">
        <v>1055</v>
      </c>
      <c r="I39" s="534"/>
      <c r="J39" s="534"/>
      <c r="K39" s="534"/>
      <c r="L39" s="534"/>
      <c r="M39" s="169">
        <v>1981</v>
      </c>
      <c r="N39" s="715"/>
      <c r="O39" s="715"/>
      <c r="P39" s="715"/>
      <c r="Q39" s="170">
        <v>1982</v>
      </c>
      <c r="R39" s="716"/>
      <c r="S39" s="716"/>
      <c r="T39" s="160" t="s">
        <v>50</v>
      </c>
    </row>
    <row r="40" spans="2:20" ht="30" x14ac:dyDescent="0.3">
      <c r="B40" s="696" t="s">
        <v>617</v>
      </c>
      <c r="C40" s="694"/>
      <c r="D40" s="694"/>
      <c r="E40" s="694"/>
      <c r="F40" s="694"/>
      <c r="G40" s="694"/>
      <c r="H40" s="48">
        <v>1056</v>
      </c>
      <c r="I40" s="527"/>
      <c r="J40" s="527"/>
      <c r="K40" s="527"/>
      <c r="L40" s="527"/>
      <c r="M40" s="171">
        <v>1983</v>
      </c>
      <c r="N40" s="687"/>
      <c r="O40" s="687"/>
      <c r="P40" s="687"/>
      <c r="Q40" s="100">
        <v>1984</v>
      </c>
      <c r="R40" s="697"/>
      <c r="S40" s="697"/>
      <c r="T40" s="172" t="s">
        <v>414</v>
      </c>
    </row>
    <row r="41" spans="2:20" ht="26.45" customHeight="1" x14ac:dyDescent="0.3">
      <c r="B41" s="696" t="s">
        <v>618</v>
      </c>
      <c r="C41" s="694"/>
      <c r="D41" s="694"/>
      <c r="E41" s="694"/>
      <c r="F41" s="694"/>
      <c r="G41" s="694"/>
      <c r="H41" s="48">
        <v>1057</v>
      </c>
      <c r="I41" s="527"/>
      <c r="J41" s="527"/>
      <c r="K41" s="527"/>
      <c r="L41" s="527"/>
      <c r="M41" s="171">
        <v>1985</v>
      </c>
      <c r="N41" s="687"/>
      <c r="O41" s="687"/>
      <c r="P41" s="687"/>
      <c r="Q41" s="100">
        <v>1986</v>
      </c>
      <c r="R41" s="697"/>
      <c r="S41" s="697"/>
      <c r="T41" s="172" t="s">
        <v>414</v>
      </c>
    </row>
    <row r="42" spans="2:20" ht="12" customHeight="1" x14ac:dyDescent="0.2">
      <c r="B42" s="693" t="s">
        <v>265</v>
      </c>
      <c r="C42" s="494"/>
      <c r="D42" s="494"/>
      <c r="E42" s="494"/>
      <c r="F42" s="494"/>
      <c r="G42" s="494"/>
      <c r="H42" s="48">
        <v>1058</v>
      </c>
      <c r="I42" s="698"/>
      <c r="J42" s="698"/>
      <c r="K42" s="698"/>
      <c r="L42" s="698"/>
      <c r="M42" s="171">
        <v>1987</v>
      </c>
      <c r="N42" s="699"/>
      <c r="O42" s="699"/>
      <c r="P42" s="699"/>
      <c r="Q42" s="171">
        <v>1988</v>
      </c>
      <c r="R42" s="700"/>
      <c r="S42" s="700"/>
      <c r="T42" s="168" t="s">
        <v>69</v>
      </c>
    </row>
    <row r="43" spans="2:20" ht="24.6" customHeight="1" x14ac:dyDescent="0.3">
      <c r="B43" s="696" t="s">
        <v>619</v>
      </c>
      <c r="C43" s="694"/>
      <c r="D43" s="694"/>
      <c r="E43" s="694"/>
      <c r="F43" s="694"/>
      <c r="G43" s="694"/>
      <c r="H43" s="48">
        <v>1060</v>
      </c>
      <c r="I43" s="527"/>
      <c r="J43" s="527"/>
      <c r="K43" s="527"/>
      <c r="L43" s="527"/>
      <c r="M43" s="441"/>
      <c r="N43" s="441"/>
      <c r="O43" s="441"/>
      <c r="P43" s="441"/>
      <c r="Q43" s="441"/>
      <c r="R43" s="441"/>
      <c r="S43" s="441"/>
      <c r="T43" s="172" t="s">
        <v>414</v>
      </c>
    </row>
    <row r="44" spans="2:20" ht="12" customHeight="1" x14ac:dyDescent="0.3">
      <c r="B44" s="693" t="s">
        <v>266</v>
      </c>
      <c r="C44" s="494"/>
      <c r="D44" s="494"/>
      <c r="E44" s="494"/>
      <c r="F44" s="494"/>
      <c r="G44" s="494"/>
      <c r="H44" s="48">
        <v>1061</v>
      </c>
      <c r="I44" s="527"/>
      <c r="J44" s="527"/>
      <c r="K44" s="527"/>
      <c r="L44" s="527"/>
      <c r="M44" s="441"/>
      <c r="N44" s="441"/>
      <c r="O44" s="441"/>
      <c r="P44" s="441"/>
      <c r="Q44" s="441"/>
      <c r="R44" s="441"/>
      <c r="S44" s="441"/>
      <c r="T44" s="168" t="s">
        <v>69</v>
      </c>
    </row>
    <row r="45" spans="2:20" x14ac:dyDescent="0.3">
      <c r="B45" s="693" t="s">
        <v>267</v>
      </c>
      <c r="C45" s="494"/>
      <c r="D45" s="494"/>
      <c r="E45" s="494"/>
      <c r="F45" s="494"/>
      <c r="G45" s="494"/>
      <c r="H45" s="48">
        <v>1062</v>
      </c>
      <c r="I45" s="527"/>
      <c r="J45" s="527"/>
      <c r="K45" s="527"/>
      <c r="L45" s="527"/>
      <c r="M45" s="441"/>
      <c r="N45" s="441"/>
      <c r="O45" s="441"/>
      <c r="P45" s="441"/>
      <c r="Q45" s="441"/>
      <c r="R45" s="441"/>
      <c r="S45" s="441"/>
      <c r="T45" s="168" t="s">
        <v>69</v>
      </c>
    </row>
    <row r="46" spans="2:20" ht="23.1" customHeight="1" x14ac:dyDescent="0.3">
      <c r="B46" s="693" t="s">
        <v>268</v>
      </c>
      <c r="C46" s="494"/>
      <c r="D46" s="494"/>
      <c r="E46" s="494"/>
      <c r="F46" s="494"/>
      <c r="G46" s="494"/>
      <c r="H46" s="48">
        <v>1099</v>
      </c>
      <c r="I46" s="527"/>
      <c r="J46" s="527"/>
      <c r="K46" s="527"/>
      <c r="L46" s="527"/>
      <c r="M46" s="441"/>
      <c r="N46" s="441"/>
      <c r="O46" s="441"/>
      <c r="P46" s="441"/>
      <c r="Q46" s="441"/>
      <c r="R46" s="441"/>
      <c r="S46" s="441"/>
      <c r="T46" s="175"/>
    </row>
    <row r="47" spans="2:20" ht="12" customHeight="1" x14ac:dyDescent="0.3">
      <c r="B47" s="693" t="s">
        <v>269</v>
      </c>
      <c r="C47" s="494"/>
      <c r="D47" s="494"/>
      <c r="E47" s="494"/>
      <c r="F47" s="494"/>
      <c r="G47" s="494"/>
      <c r="H47" s="48">
        <v>1847</v>
      </c>
      <c r="I47" s="527"/>
      <c r="J47" s="527"/>
      <c r="K47" s="527"/>
      <c r="L47" s="527"/>
      <c r="M47" s="441"/>
      <c r="N47" s="441"/>
      <c r="O47" s="441"/>
      <c r="P47" s="441"/>
      <c r="Q47" s="441"/>
      <c r="R47" s="441"/>
      <c r="S47" s="441"/>
      <c r="T47" s="175"/>
    </row>
    <row r="48" spans="2:20" ht="26.1" customHeight="1" x14ac:dyDescent="0.3">
      <c r="B48" s="693" t="s">
        <v>270</v>
      </c>
      <c r="C48" s="494"/>
      <c r="D48" s="494"/>
      <c r="E48" s="494"/>
      <c r="F48" s="494"/>
      <c r="G48" s="494"/>
      <c r="H48" s="48">
        <v>1100</v>
      </c>
      <c r="I48" s="527"/>
      <c r="J48" s="527"/>
      <c r="K48" s="527"/>
      <c r="L48" s="527"/>
      <c r="M48" s="441"/>
      <c r="N48" s="441"/>
      <c r="O48" s="441"/>
      <c r="P48" s="441"/>
      <c r="Q48" s="441"/>
      <c r="R48" s="441"/>
      <c r="S48" s="441"/>
      <c r="T48" s="175"/>
    </row>
    <row r="49" spans="2:20" ht="27.6" customHeight="1" thickBot="1" x14ac:dyDescent="0.35">
      <c r="B49" s="688" t="s">
        <v>271</v>
      </c>
      <c r="C49" s="689"/>
      <c r="D49" s="689"/>
      <c r="E49" s="689"/>
      <c r="F49" s="689"/>
      <c r="G49" s="689"/>
      <c r="H49" s="81">
        <v>1114</v>
      </c>
      <c r="I49" s="538"/>
      <c r="J49" s="538"/>
      <c r="K49" s="538"/>
      <c r="L49" s="538"/>
      <c r="M49" s="633"/>
      <c r="N49" s="633"/>
      <c r="O49" s="633"/>
      <c r="P49" s="633"/>
      <c r="Q49" s="633"/>
      <c r="R49" s="633"/>
      <c r="S49" s="633"/>
      <c r="T49" s="176"/>
    </row>
    <row r="50" spans="2:20" ht="18.75" customHeight="1" x14ac:dyDescent="0.2">
      <c r="B50" s="690" t="s">
        <v>15</v>
      </c>
      <c r="C50" s="691"/>
      <c r="D50" s="691"/>
      <c r="E50" s="691"/>
      <c r="F50" s="691"/>
      <c r="G50" s="691"/>
      <c r="H50" s="691"/>
      <c r="I50" s="691"/>
      <c r="J50" s="691"/>
      <c r="K50" s="691"/>
      <c r="L50" s="691"/>
      <c r="M50" s="691"/>
      <c r="N50" s="691"/>
      <c r="O50" s="691"/>
      <c r="P50" s="691"/>
      <c r="Q50" s="691"/>
      <c r="R50" s="691"/>
      <c r="S50" s="691"/>
      <c r="T50" s="692"/>
    </row>
    <row r="51" spans="2:20" x14ac:dyDescent="0.3">
      <c r="B51" s="693" t="s">
        <v>443</v>
      </c>
      <c r="C51" s="694"/>
      <c r="D51" s="694"/>
      <c r="E51" s="694"/>
      <c r="F51" s="694"/>
      <c r="G51" s="694"/>
      <c r="H51" s="177">
        <v>1063</v>
      </c>
      <c r="I51" s="527"/>
      <c r="J51" s="527"/>
      <c r="K51" s="527"/>
      <c r="L51" s="527"/>
      <c r="M51" s="695"/>
      <c r="N51" s="695"/>
      <c r="O51" s="695"/>
      <c r="P51" s="695"/>
      <c r="Q51" s="695"/>
      <c r="R51" s="695"/>
      <c r="S51" s="695"/>
      <c r="T51" s="178"/>
    </row>
    <row r="52" spans="2:20" x14ac:dyDescent="0.3">
      <c r="B52" s="677" t="s">
        <v>444</v>
      </c>
      <c r="C52" s="678"/>
      <c r="D52" s="678"/>
      <c r="E52" s="678"/>
      <c r="F52" s="678"/>
      <c r="G52" s="679"/>
      <c r="H52" s="179">
        <v>1064</v>
      </c>
      <c r="I52" s="527"/>
      <c r="J52" s="527"/>
      <c r="K52" s="527"/>
      <c r="L52" s="527"/>
      <c r="M52" s="441"/>
      <c r="N52" s="441"/>
      <c r="O52" s="441"/>
      <c r="P52" s="441"/>
      <c r="Q52" s="441"/>
      <c r="R52" s="441"/>
      <c r="S52" s="441"/>
      <c r="T52" s="175"/>
    </row>
    <row r="53" spans="2:20" ht="26.45" customHeight="1" x14ac:dyDescent="0.3">
      <c r="B53" s="680" t="s">
        <v>272</v>
      </c>
      <c r="C53" s="681"/>
      <c r="D53" s="681"/>
      <c r="E53" s="681"/>
      <c r="F53" s="681"/>
      <c r="G53" s="682"/>
      <c r="H53" s="180">
        <v>1065</v>
      </c>
      <c r="I53" s="527"/>
      <c r="J53" s="527"/>
      <c r="K53" s="527"/>
      <c r="L53" s="527"/>
      <c r="M53" s="441"/>
      <c r="N53" s="441"/>
      <c r="O53" s="441"/>
      <c r="P53" s="441"/>
      <c r="Q53" s="441"/>
      <c r="R53" s="441"/>
      <c r="S53" s="441"/>
      <c r="T53" s="181"/>
    </row>
    <row r="54" spans="2:20" x14ac:dyDescent="0.3">
      <c r="B54" s="677" t="s">
        <v>445</v>
      </c>
      <c r="C54" s="678"/>
      <c r="D54" s="678"/>
      <c r="E54" s="678"/>
      <c r="F54" s="678"/>
      <c r="G54" s="679"/>
      <c r="H54" s="179"/>
      <c r="I54" s="182"/>
      <c r="J54" s="182"/>
      <c r="K54" s="182"/>
      <c r="L54" s="182"/>
      <c r="M54" s="183">
        <v>1989</v>
      </c>
      <c r="N54" s="687"/>
      <c r="O54" s="687"/>
      <c r="P54" s="687"/>
      <c r="Q54" s="441"/>
      <c r="R54" s="441"/>
      <c r="S54" s="441"/>
      <c r="T54" s="175"/>
    </row>
    <row r="55" spans="2:20" ht="15.75" thickBot="1" x14ac:dyDescent="0.35">
      <c r="B55" s="683" t="s">
        <v>446</v>
      </c>
      <c r="C55" s="684"/>
      <c r="D55" s="684"/>
      <c r="E55" s="684"/>
      <c r="F55" s="684"/>
      <c r="G55" s="685"/>
      <c r="H55" s="184"/>
      <c r="I55" s="185"/>
      <c r="J55" s="185"/>
      <c r="K55" s="185"/>
      <c r="L55" s="185"/>
      <c r="M55" s="185"/>
      <c r="N55" s="185"/>
      <c r="O55" s="185"/>
      <c r="P55" s="185"/>
      <c r="Q55" s="186">
        <v>1990</v>
      </c>
      <c r="R55" s="686"/>
      <c r="S55" s="686"/>
      <c r="T55" s="187"/>
    </row>
    <row r="56" spans="2:20" ht="12" customHeight="1" x14ac:dyDescent="0.2"/>
    <row r="57" spans="2:20" ht="27.95" customHeight="1" thickBot="1" x14ac:dyDescent="0.25">
      <c r="B57" s="674" t="s">
        <v>620</v>
      </c>
      <c r="C57" s="675"/>
      <c r="D57" s="675"/>
      <c r="E57" s="675"/>
      <c r="F57" s="675"/>
      <c r="G57" s="675"/>
      <c r="H57" s="675"/>
      <c r="I57" s="675"/>
      <c r="J57" s="675"/>
      <c r="K57" s="675"/>
      <c r="L57" s="675"/>
      <c r="M57" s="675"/>
      <c r="N57" s="675"/>
      <c r="O57" s="675"/>
      <c r="P57" s="675"/>
      <c r="Q57" s="675"/>
      <c r="R57" s="675"/>
      <c r="S57" s="675"/>
      <c r="T57" s="676"/>
    </row>
    <row r="58" spans="2:20" ht="12" customHeight="1" x14ac:dyDescent="0.3">
      <c r="B58" s="581" t="s">
        <v>273</v>
      </c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37">
        <v>701</v>
      </c>
      <c r="R58" s="534"/>
      <c r="S58" s="534"/>
      <c r="T58" s="160" t="s">
        <v>50</v>
      </c>
    </row>
    <row r="59" spans="2:20" ht="12" customHeight="1" x14ac:dyDescent="0.3">
      <c r="B59" s="584" t="s">
        <v>274</v>
      </c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2"/>
      <c r="Q59" s="48">
        <v>702</v>
      </c>
      <c r="R59" s="527"/>
      <c r="S59" s="527"/>
      <c r="T59" s="172" t="s">
        <v>414</v>
      </c>
    </row>
    <row r="60" spans="2:20" ht="12" customHeight="1" x14ac:dyDescent="0.3">
      <c r="B60" s="584" t="s">
        <v>275</v>
      </c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8">
        <v>703</v>
      </c>
      <c r="R60" s="527"/>
      <c r="S60" s="527"/>
      <c r="T60" s="168" t="s">
        <v>69</v>
      </c>
    </row>
    <row r="61" spans="2:20" ht="12" customHeight="1" x14ac:dyDescent="0.3">
      <c r="B61" s="584" t="s">
        <v>276</v>
      </c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8">
        <v>704</v>
      </c>
      <c r="R61" s="527"/>
      <c r="S61" s="527"/>
      <c r="T61" s="167" t="s">
        <v>50</v>
      </c>
    </row>
    <row r="62" spans="2:20" ht="12" customHeight="1" x14ac:dyDescent="0.3">
      <c r="B62" s="584" t="s">
        <v>277</v>
      </c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8">
        <v>930</v>
      </c>
      <c r="R62" s="527"/>
      <c r="S62" s="527"/>
      <c r="T62" s="172" t="s">
        <v>414</v>
      </c>
    </row>
    <row r="63" spans="2:20" ht="12" customHeight="1" thickBot="1" x14ac:dyDescent="0.35">
      <c r="B63" s="610" t="s">
        <v>278</v>
      </c>
      <c r="C63" s="433"/>
      <c r="D63" s="433"/>
      <c r="E63" s="433"/>
      <c r="F63" s="433"/>
      <c r="G63" s="433"/>
      <c r="H63" s="433"/>
      <c r="I63" s="433"/>
      <c r="J63" s="433"/>
      <c r="K63" s="433"/>
      <c r="L63" s="433"/>
      <c r="M63" s="433"/>
      <c r="N63" s="433"/>
      <c r="O63" s="433"/>
      <c r="P63" s="433"/>
      <c r="Q63" s="81">
        <v>705</v>
      </c>
      <c r="R63" s="538"/>
      <c r="S63" s="538"/>
      <c r="T63" s="189" t="s">
        <v>69</v>
      </c>
    </row>
    <row r="64" spans="2:20" ht="12" customHeight="1" x14ac:dyDescent="0.2"/>
    <row r="65" spans="2:20" ht="15" customHeight="1" x14ac:dyDescent="0.2">
      <c r="B65" s="427" t="s">
        <v>621</v>
      </c>
      <c r="C65" s="428"/>
      <c r="D65" s="428"/>
      <c r="E65" s="428"/>
      <c r="F65" s="428"/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  <c r="R65" s="428"/>
      <c r="S65" s="428"/>
      <c r="T65" s="429"/>
    </row>
    <row r="66" spans="2:20" ht="12" customHeight="1" x14ac:dyDescent="0.2">
      <c r="B66" s="660" t="s">
        <v>16</v>
      </c>
      <c r="C66" s="661"/>
      <c r="D66" s="661"/>
      <c r="E66" s="661"/>
      <c r="F66" s="661"/>
      <c r="G66" s="661"/>
      <c r="H66" s="661"/>
      <c r="I66" s="661"/>
      <c r="J66" s="661"/>
      <c r="K66" s="661"/>
      <c r="L66" s="661"/>
      <c r="M66" s="661"/>
      <c r="N66" s="661"/>
      <c r="O66" s="661"/>
      <c r="P66" s="661"/>
      <c r="Q66" s="661"/>
      <c r="R66" s="661"/>
      <c r="S66" s="661"/>
      <c r="T66" s="662"/>
    </row>
    <row r="67" spans="2:20" ht="12" customHeight="1" thickBot="1" x14ac:dyDescent="0.25">
      <c r="B67" s="663" t="s">
        <v>17</v>
      </c>
      <c r="C67" s="664"/>
      <c r="D67" s="664"/>
      <c r="E67" s="664"/>
      <c r="F67" s="664"/>
      <c r="G67" s="664"/>
      <c r="H67" s="664"/>
      <c r="I67" s="664"/>
      <c r="J67" s="664"/>
      <c r="K67" s="664"/>
      <c r="L67" s="664"/>
      <c r="M67" s="664"/>
      <c r="N67" s="664"/>
      <c r="O67" s="664"/>
      <c r="P67" s="664"/>
      <c r="Q67" s="665"/>
      <c r="R67" s="666" t="s">
        <v>18</v>
      </c>
      <c r="S67" s="667"/>
      <c r="T67" s="668"/>
    </row>
    <row r="68" spans="2:20" ht="12" customHeight="1" x14ac:dyDescent="0.3">
      <c r="B68" s="190" t="s">
        <v>279</v>
      </c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37">
        <v>1070</v>
      </c>
      <c r="R68" s="637"/>
      <c r="S68" s="637"/>
      <c r="T68" s="638"/>
    </row>
    <row r="69" spans="2:20" ht="12" customHeight="1" thickBot="1" x14ac:dyDescent="0.35">
      <c r="B69" s="192" t="s">
        <v>280</v>
      </c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81">
        <v>1074</v>
      </c>
      <c r="R69" s="639"/>
      <c r="S69" s="639"/>
      <c r="T69" s="640"/>
    </row>
    <row r="70" spans="2:20" ht="12" customHeight="1" x14ac:dyDescent="0.2">
      <c r="B70" s="568" t="s">
        <v>19</v>
      </c>
      <c r="C70" s="669"/>
      <c r="D70" s="669"/>
      <c r="E70" s="669"/>
      <c r="F70" s="669"/>
      <c r="G70" s="669"/>
      <c r="H70" s="669"/>
      <c r="I70" s="669"/>
      <c r="J70" s="669"/>
      <c r="K70" s="669"/>
      <c r="L70" s="669"/>
      <c r="M70" s="669"/>
      <c r="N70" s="669"/>
      <c r="O70" s="669"/>
      <c r="P70" s="669"/>
      <c r="Q70" s="669"/>
      <c r="R70" s="669"/>
      <c r="S70" s="669"/>
      <c r="T70" s="670"/>
    </row>
    <row r="71" spans="2:20" ht="12" customHeight="1" thickBot="1" x14ac:dyDescent="0.25">
      <c r="B71" s="671" t="s">
        <v>17</v>
      </c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72"/>
      <c r="Q71" s="673"/>
      <c r="R71" s="653" t="s">
        <v>18</v>
      </c>
      <c r="S71" s="654"/>
      <c r="T71" s="655"/>
    </row>
    <row r="72" spans="2:20" ht="12" customHeight="1" x14ac:dyDescent="0.3">
      <c r="B72" s="190" t="s">
        <v>279</v>
      </c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37">
        <v>1079</v>
      </c>
      <c r="R72" s="637"/>
      <c r="S72" s="637"/>
      <c r="T72" s="638"/>
    </row>
    <row r="73" spans="2:20" ht="12" customHeight="1" thickBot="1" x14ac:dyDescent="0.35">
      <c r="B73" s="192" t="s">
        <v>280</v>
      </c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81">
        <v>1083</v>
      </c>
      <c r="R73" s="639"/>
      <c r="S73" s="639"/>
      <c r="T73" s="640"/>
    </row>
    <row r="74" spans="2:20" ht="12" customHeight="1" x14ac:dyDescent="0.2">
      <c r="B74" s="656" t="s">
        <v>20</v>
      </c>
      <c r="C74" s="657"/>
      <c r="D74" s="657"/>
      <c r="E74" s="657"/>
      <c r="F74" s="657"/>
      <c r="G74" s="657"/>
      <c r="H74" s="657"/>
      <c r="I74" s="657"/>
      <c r="J74" s="657"/>
      <c r="K74" s="657"/>
      <c r="L74" s="657"/>
      <c r="M74" s="657"/>
      <c r="N74" s="657"/>
      <c r="O74" s="657"/>
      <c r="P74" s="657"/>
      <c r="Q74" s="657"/>
      <c r="R74" s="657"/>
      <c r="S74" s="657"/>
      <c r="T74" s="658"/>
    </row>
    <row r="75" spans="2:20" ht="12" customHeight="1" x14ac:dyDescent="0.2"/>
    <row r="76" spans="2:20" ht="12" customHeight="1" thickBot="1" x14ac:dyDescent="0.25">
      <c r="B76" s="650" t="s">
        <v>17</v>
      </c>
      <c r="C76" s="651"/>
      <c r="D76" s="651"/>
      <c r="E76" s="651"/>
      <c r="F76" s="651"/>
      <c r="G76" s="651"/>
      <c r="H76" s="651"/>
      <c r="I76" s="651"/>
      <c r="J76" s="651"/>
      <c r="K76" s="651"/>
      <c r="L76" s="651"/>
      <c r="M76" s="651"/>
      <c r="N76" s="651"/>
      <c r="O76" s="651"/>
      <c r="P76" s="651"/>
      <c r="Q76" s="652"/>
      <c r="R76" s="653" t="s">
        <v>18</v>
      </c>
      <c r="S76" s="654"/>
      <c r="T76" s="655"/>
    </row>
    <row r="77" spans="2:20" ht="12" customHeight="1" x14ac:dyDescent="0.3">
      <c r="B77" s="195" t="s">
        <v>279</v>
      </c>
      <c r="C77" s="190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>
        <v>1087</v>
      </c>
      <c r="R77" s="637"/>
      <c r="S77" s="637"/>
      <c r="T77" s="638"/>
    </row>
    <row r="78" spans="2:20" ht="12" customHeight="1" thickBot="1" x14ac:dyDescent="0.35">
      <c r="B78" s="195" t="s">
        <v>280</v>
      </c>
      <c r="C78" s="192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>
        <v>1131</v>
      </c>
      <c r="R78" s="639"/>
      <c r="S78" s="639"/>
      <c r="T78" s="640"/>
    </row>
    <row r="79" spans="2:20" ht="12" customHeight="1" x14ac:dyDescent="0.2">
      <c r="B79" s="647" t="s">
        <v>21</v>
      </c>
      <c r="C79" s="648"/>
      <c r="D79" s="648"/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48"/>
      <c r="Q79" s="648"/>
      <c r="R79" s="648"/>
      <c r="S79" s="648"/>
      <c r="T79" s="649"/>
    </row>
    <row r="80" spans="2:20" ht="12" customHeight="1" thickBot="1" x14ac:dyDescent="0.25">
      <c r="B80" s="650" t="s">
        <v>22</v>
      </c>
      <c r="C80" s="651"/>
      <c r="D80" s="651"/>
      <c r="E80" s="651"/>
      <c r="F80" s="651"/>
      <c r="G80" s="651"/>
      <c r="H80" s="651"/>
      <c r="I80" s="651"/>
      <c r="J80" s="651"/>
      <c r="K80" s="651"/>
      <c r="L80" s="651"/>
      <c r="M80" s="651"/>
      <c r="N80" s="651"/>
      <c r="O80" s="651"/>
      <c r="P80" s="651"/>
      <c r="Q80" s="652"/>
      <c r="R80" s="653" t="s">
        <v>23</v>
      </c>
      <c r="S80" s="654"/>
      <c r="T80" s="655"/>
    </row>
    <row r="81" spans="2:20" ht="12" customHeight="1" x14ac:dyDescent="0.3">
      <c r="B81" s="190" t="s">
        <v>281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37">
        <v>1809</v>
      </c>
      <c r="R81" s="637"/>
      <c r="S81" s="637"/>
      <c r="T81" s="638"/>
    </row>
    <row r="82" spans="2:20" ht="12" customHeight="1" thickBot="1" x14ac:dyDescent="0.35">
      <c r="B82" s="192" t="s">
        <v>282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81">
        <v>1813</v>
      </c>
      <c r="R82" s="639"/>
      <c r="S82" s="639"/>
      <c r="T82" s="640"/>
    </row>
    <row r="83" spans="2:20" ht="12" customHeight="1" thickBot="1" x14ac:dyDescent="0.25">
      <c r="B83" s="650" t="s">
        <v>24</v>
      </c>
      <c r="C83" s="651"/>
      <c r="D83" s="651"/>
      <c r="E83" s="651"/>
      <c r="F83" s="651"/>
      <c r="G83" s="651"/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1"/>
      <c r="S83" s="651"/>
      <c r="T83" s="659"/>
    </row>
    <row r="84" spans="2:20" ht="12" customHeight="1" x14ac:dyDescent="0.3">
      <c r="B84" s="190" t="s">
        <v>283</v>
      </c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37">
        <v>1814</v>
      </c>
      <c r="R84" s="637"/>
      <c r="S84" s="637"/>
      <c r="T84" s="638"/>
    </row>
    <row r="85" spans="2:20" ht="12" customHeight="1" x14ac:dyDescent="0.3">
      <c r="B85" s="196" t="s">
        <v>284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48">
        <v>1815</v>
      </c>
      <c r="R85" s="593"/>
      <c r="S85" s="593"/>
      <c r="T85" s="594"/>
    </row>
    <row r="86" spans="2:20" ht="12" customHeight="1" thickBot="1" x14ac:dyDescent="0.35">
      <c r="B86" s="192" t="s">
        <v>285</v>
      </c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81">
        <v>1816</v>
      </c>
      <c r="R86" s="639"/>
      <c r="S86" s="639"/>
      <c r="T86" s="640"/>
    </row>
    <row r="87" spans="2:20" ht="12" customHeight="1" x14ac:dyDescent="0.2"/>
    <row r="89" spans="2:20" ht="31.5" customHeight="1" thickBot="1" x14ac:dyDescent="0.25">
      <c r="B89" s="641" t="s">
        <v>451</v>
      </c>
      <c r="C89" s="642"/>
      <c r="D89" s="642"/>
      <c r="E89" s="642"/>
      <c r="F89" s="642"/>
      <c r="G89" s="642"/>
      <c r="H89" s="642"/>
      <c r="I89" s="642"/>
      <c r="J89" s="642"/>
      <c r="K89" s="642"/>
      <c r="L89" s="642"/>
      <c r="M89" s="642"/>
      <c r="N89" s="642"/>
      <c r="O89" s="642"/>
      <c r="P89" s="642"/>
      <c r="Q89" s="642"/>
      <c r="R89" s="642"/>
      <c r="S89" s="642"/>
      <c r="T89" s="643"/>
    </row>
    <row r="90" spans="2:20" x14ac:dyDescent="0.2">
      <c r="B90" s="190" t="s">
        <v>201</v>
      </c>
      <c r="C90" s="198"/>
      <c r="D90" s="199"/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1"/>
      <c r="Q90" s="202">
        <v>1651</v>
      </c>
      <c r="R90" s="644"/>
      <c r="S90" s="644"/>
      <c r="T90" s="160" t="s">
        <v>50</v>
      </c>
    </row>
    <row r="91" spans="2:20" x14ac:dyDescent="0.2">
      <c r="B91" s="196" t="s">
        <v>202</v>
      </c>
      <c r="C91" s="203"/>
      <c r="D91" s="204"/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6"/>
      <c r="Q91" s="207">
        <v>1652</v>
      </c>
      <c r="R91" s="645"/>
      <c r="S91" s="645"/>
      <c r="T91" s="167" t="s">
        <v>50</v>
      </c>
    </row>
    <row r="92" spans="2:20" ht="30" x14ac:dyDescent="0.2">
      <c r="B92" s="196" t="s">
        <v>203</v>
      </c>
      <c r="C92" s="203"/>
      <c r="D92" s="204"/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  <c r="Q92" s="207">
        <v>1653</v>
      </c>
      <c r="R92" s="645"/>
      <c r="S92" s="645"/>
      <c r="T92" s="172" t="s">
        <v>414</v>
      </c>
    </row>
    <row r="93" spans="2:20" ht="15.75" thickBot="1" x14ac:dyDescent="0.25">
      <c r="B93" s="192" t="s">
        <v>159</v>
      </c>
      <c r="C93" s="208"/>
      <c r="D93" s="209"/>
      <c r="E93" s="209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  <c r="Q93" s="212">
        <v>1654</v>
      </c>
      <c r="R93" s="646"/>
      <c r="S93" s="646"/>
      <c r="T93" s="189" t="s">
        <v>69</v>
      </c>
    </row>
    <row r="95" spans="2:20" ht="15" customHeight="1" x14ac:dyDescent="0.2">
      <c r="B95" s="427" t="s">
        <v>622</v>
      </c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9"/>
    </row>
    <row r="96" spans="2:20" ht="15.75" thickBot="1" x14ac:dyDescent="0.25">
      <c r="B96" s="542" t="s">
        <v>25</v>
      </c>
      <c r="C96" s="543"/>
      <c r="D96" s="543"/>
      <c r="E96" s="543"/>
      <c r="F96" s="543"/>
      <c r="G96" s="543"/>
      <c r="H96" s="543"/>
      <c r="I96" s="543"/>
      <c r="J96" s="543"/>
      <c r="K96" s="543"/>
      <c r="L96" s="543"/>
      <c r="M96" s="543"/>
      <c r="N96" s="543"/>
      <c r="O96" s="543"/>
      <c r="P96" s="543"/>
      <c r="Q96" s="543"/>
      <c r="R96" s="543"/>
      <c r="S96" s="543"/>
      <c r="T96" s="544"/>
    </row>
    <row r="97" spans="2:20" x14ac:dyDescent="0.3">
      <c r="B97" s="581" t="s">
        <v>204</v>
      </c>
      <c r="C97" s="446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46"/>
      <c r="R97" s="202">
        <v>783</v>
      </c>
      <c r="S97" s="564"/>
      <c r="T97" s="565"/>
    </row>
    <row r="98" spans="2:20" x14ac:dyDescent="0.3">
      <c r="B98" s="584" t="s">
        <v>205</v>
      </c>
      <c r="C98" s="432"/>
      <c r="D98" s="432"/>
      <c r="E98" s="432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207">
        <v>976</v>
      </c>
      <c r="S98" s="597"/>
      <c r="T98" s="598"/>
    </row>
    <row r="99" spans="2:20" x14ac:dyDescent="0.3">
      <c r="B99" s="584" t="s">
        <v>206</v>
      </c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  <c r="O99" s="432"/>
      <c r="P99" s="432"/>
      <c r="Q99" s="432"/>
      <c r="R99" s="207">
        <v>978</v>
      </c>
      <c r="S99" s="597"/>
      <c r="T99" s="598"/>
    </row>
    <row r="100" spans="2:20" x14ac:dyDescent="0.3">
      <c r="B100" s="584" t="s">
        <v>207</v>
      </c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207">
        <v>1020</v>
      </c>
      <c r="S100" s="597"/>
      <c r="T100" s="598"/>
    </row>
    <row r="101" spans="2:20" x14ac:dyDescent="0.3">
      <c r="B101" s="584" t="s">
        <v>208</v>
      </c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207">
        <v>1019</v>
      </c>
      <c r="S101" s="597"/>
      <c r="T101" s="598"/>
    </row>
    <row r="102" spans="2:20" ht="15.75" thickBot="1" x14ac:dyDescent="0.35">
      <c r="B102" s="610" t="s">
        <v>209</v>
      </c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212">
        <v>974</v>
      </c>
      <c r="S102" s="554"/>
      <c r="T102" s="555"/>
    </row>
    <row r="103" spans="2:20" ht="15.75" thickBot="1" x14ac:dyDescent="0.25">
      <c r="B103" s="561" t="s">
        <v>26</v>
      </c>
      <c r="C103" s="562"/>
      <c r="D103" s="562"/>
      <c r="E103" s="562"/>
      <c r="F103" s="562"/>
      <c r="G103" s="562"/>
      <c r="H103" s="562"/>
      <c r="I103" s="562"/>
      <c r="J103" s="562"/>
      <c r="K103" s="562"/>
      <c r="L103" s="562"/>
      <c r="M103" s="562"/>
      <c r="N103" s="562"/>
      <c r="O103" s="562"/>
      <c r="P103" s="562"/>
      <c r="Q103" s="562"/>
      <c r="R103" s="562"/>
      <c r="S103" s="562"/>
      <c r="T103" s="563"/>
    </row>
    <row r="104" spans="2:20" x14ac:dyDescent="0.3">
      <c r="B104" s="581" t="s">
        <v>210</v>
      </c>
      <c r="C104" s="446"/>
      <c r="D104" s="446"/>
      <c r="E104" s="446"/>
      <c r="F104" s="446"/>
      <c r="G104" s="446"/>
      <c r="H104" s="446"/>
      <c r="I104" s="37">
        <v>122</v>
      </c>
      <c r="J104" s="628"/>
      <c r="K104" s="628"/>
      <c r="L104" s="446" t="s">
        <v>211</v>
      </c>
      <c r="M104" s="446"/>
      <c r="N104" s="446"/>
      <c r="O104" s="446"/>
      <c r="P104" s="446"/>
      <c r="Q104" s="446"/>
      <c r="R104" s="202">
        <v>648</v>
      </c>
      <c r="S104" s="564"/>
      <c r="T104" s="565"/>
    </row>
    <row r="105" spans="2:20" x14ac:dyDescent="0.3">
      <c r="B105" s="584" t="s">
        <v>212</v>
      </c>
      <c r="C105" s="432"/>
      <c r="D105" s="432"/>
      <c r="E105" s="432"/>
      <c r="F105" s="432"/>
      <c r="G105" s="432"/>
      <c r="H105" s="432"/>
      <c r="I105" s="48">
        <v>123</v>
      </c>
      <c r="J105" s="558"/>
      <c r="K105" s="558"/>
      <c r="L105" s="432" t="s">
        <v>213</v>
      </c>
      <c r="M105" s="432"/>
      <c r="N105" s="432"/>
      <c r="O105" s="432"/>
      <c r="P105" s="432"/>
      <c r="Q105" s="432"/>
      <c r="R105" s="207">
        <v>647</v>
      </c>
      <c r="S105" s="597"/>
      <c r="T105" s="598"/>
    </row>
    <row r="106" spans="2:20" x14ac:dyDescent="0.3">
      <c r="B106" s="584" t="s">
        <v>214</v>
      </c>
      <c r="C106" s="432"/>
      <c r="D106" s="432"/>
      <c r="E106" s="432"/>
      <c r="F106" s="432"/>
      <c r="G106" s="432"/>
      <c r="H106" s="432"/>
      <c r="I106" s="48">
        <v>101</v>
      </c>
      <c r="J106" s="558"/>
      <c r="K106" s="558"/>
      <c r="L106" s="432" t="s">
        <v>215</v>
      </c>
      <c r="M106" s="432"/>
      <c r="N106" s="432"/>
      <c r="O106" s="432"/>
      <c r="P106" s="432"/>
      <c r="Q106" s="432"/>
      <c r="R106" s="207">
        <v>1003</v>
      </c>
      <c r="S106" s="597"/>
      <c r="T106" s="598"/>
    </row>
    <row r="107" spans="2:20" x14ac:dyDescent="0.3">
      <c r="B107" s="584" t="s">
        <v>216</v>
      </c>
      <c r="C107" s="432"/>
      <c r="D107" s="432"/>
      <c r="E107" s="432"/>
      <c r="F107" s="432"/>
      <c r="G107" s="432"/>
      <c r="H107" s="432"/>
      <c r="I107" s="48">
        <v>102</v>
      </c>
      <c r="J107" s="558"/>
      <c r="K107" s="558"/>
      <c r="L107" s="432" t="s">
        <v>217</v>
      </c>
      <c r="M107" s="432"/>
      <c r="N107" s="432"/>
      <c r="O107" s="432"/>
      <c r="P107" s="432"/>
      <c r="Q107" s="432"/>
      <c r="R107" s="207">
        <v>1004</v>
      </c>
      <c r="S107" s="597"/>
      <c r="T107" s="598"/>
    </row>
    <row r="108" spans="2:20" x14ac:dyDescent="0.3">
      <c r="B108" s="584" t="s">
        <v>218</v>
      </c>
      <c r="C108" s="432"/>
      <c r="D108" s="432"/>
      <c r="E108" s="432"/>
      <c r="F108" s="432"/>
      <c r="G108" s="432"/>
      <c r="H108" s="432"/>
      <c r="I108" s="48">
        <v>784</v>
      </c>
      <c r="J108" s="558"/>
      <c r="K108" s="558"/>
      <c r="L108" s="432" t="s">
        <v>219</v>
      </c>
      <c r="M108" s="432"/>
      <c r="N108" s="432"/>
      <c r="O108" s="432"/>
      <c r="P108" s="432"/>
      <c r="Q108" s="432"/>
      <c r="R108" s="207">
        <v>843</v>
      </c>
      <c r="S108" s="597"/>
      <c r="T108" s="598"/>
    </row>
    <row r="109" spans="2:20" ht="15.75" thickBot="1" x14ac:dyDescent="0.35">
      <c r="B109" s="610" t="s">
        <v>220</v>
      </c>
      <c r="C109" s="433"/>
      <c r="D109" s="433"/>
      <c r="E109" s="433"/>
      <c r="F109" s="433"/>
      <c r="G109" s="433"/>
      <c r="H109" s="433"/>
      <c r="I109" s="81">
        <v>129</v>
      </c>
      <c r="J109" s="592"/>
      <c r="K109" s="592"/>
      <c r="L109" s="633"/>
      <c r="M109" s="633"/>
      <c r="N109" s="633"/>
      <c r="O109" s="633"/>
      <c r="P109" s="633"/>
      <c r="Q109" s="633"/>
      <c r="R109" s="633"/>
      <c r="S109" s="633"/>
      <c r="T109" s="634"/>
    </row>
    <row r="110" spans="2:20" ht="15.75" thickBot="1" x14ac:dyDescent="0.25">
      <c r="B110" s="561" t="s">
        <v>27</v>
      </c>
      <c r="C110" s="562"/>
      <c r="D110" s="562"/>
      <c r="E110" s="562"/>
      <c r="F110" s="562"/>
      <c r="G110" s="562"/>
      <c r="H110" s="562"/>
      <c r="I110" s="562"/>
      <c r="J110" s="562"/>
      <c r="K110" s="562"/>
      <c r="L110" s="562"/>
      <c r="M110" s="562"/>
      <c r="N110" s="562"/>
      <c r="O110" s="562"/>
      <c r="P110" s="562"/>
      <c r="Q110" s="562"/>
      <c r="R110" s="562"/>
      <c r="S110" s="562"/>
      <c r="T110" s="563"/>
    </row>
    <row r="111" spans="2:20" x14ac:dyDescent="0.3">
      <c r="B111" s="581" t="s">
        <v>221</v>
      </c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202">
        <v>1005</v>
      </c>
      <c r="S111" s="564"/>
      <c r="T111" s="565"/>
    </row>
    <row r="112" spans="2:20" x14ac:dyDescent="0.3">
      <c r="B112" s="584" t="s">
        <v>222</v>
      </c>
      <c r="C112" s="432"/>
      <c r="D112" s="432"/>
      <c r="E112" s="432"/>
      <c r="F112" s="432"/>
      <c r="G112" s="432"/>
      <c r="H112" s="432"/>
      <c r="I112" s="432"/>
      <c r="J112" s="432"/>
      <c r="K112" s="432"/>
      <c r="L112" s="432"/>
      <c r="M112" s="432"/>
      <c r="N112" s="432"/>
      <c r="O112" s="432"/>
      <c r="P112" s="432"/>
      <c r="Q112" s="432"/>
      <c r="R112" s="207">
        <v>975</v>
      </c>
      <c r="S112" s="597"/>
      <c r="T112" s="598"/>
    </row>
    <row r="113" spans="2:20" x14ac:dyDescent="0.3">
      <c r="B113" s="584" t="s">
        <v>223</v>
      </c>
      <c r="C113" s="432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2"/>
      <c r="O113" s="432"/>
      <c r="P113" s="432"/>
      <c r="Q113" s="432"/>
      <c r="R113" s="207">
        <v>1021</v>
      </c>
      <c r="S113" s="597"/>
      <c r="T113" s="598"/>
    </row>
    <row r="114" spans="2:20" x14ac:dyDescent="0.3">
      <c r="B114" s="584" t="s">
        <v>224</v>
      </c>
      <c r="C114" s="432"/>
      <c r="D114" s="432"/>
      <c r="E114" s="432"/>
      <c r="F114" s="432"/>
      <c r="G114" s="432"/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207">
        <v>1191</v>
      </c>
      <c r="S114" s="597"/>
      <c r="T114" s="598"/>
    </row>
    <row r="115" spans="2:20" x14ac:dyDescent="0.3">
      <c r="B115" s="584" t="s">
        <v>225</v>
      </c>
      <c r="C115" s="432"/>
      <c r="D115" s="432"/>
      <c r="E115" s="432"/>
      <c r="F115" s="432"/>
      <c r="G115" s="432"/>
      <c r="H115" s="432"/>
      <c r="I115" s="432"/>
      <c r="J115" s="432"/>
      <c r="K115" s="432"/>
      <c r="L115" s="432"/>
      <c r="M115" s="432"/>
      <c r="N115" s="432"/>
      <c r="O115" s="432"/>
      <c r="P115" s="432"/>
      <c r="Q115" s="432"/>
      <c r="R115" s="207">
        <v>1192</v>
      </c>
      <c r="S115" s="597"/>
      <c r="T115" s="598"/>
    </row>
    <row r="116" spans="2:20" x14ac:dyDescent="0.3">
      <c r="B116" s="584" t="s">
        <v>226</v>
      </c>
      <c r="C116" s="432"/>
      <c r="D116" s="432"/>
      <c r="E116" s="432"/>
      <c r="F116" s="432"/>
      <c r="G116" s="432"/>
      <c r="H116" s="432"/>
      <c r="I116" s="432"/>
      <c r="J116" s="432"/>
      <c r="K116" s="432"/>
      <c r="L116" s="432"/>
      <c r="M116" s="432"/>
      <c r="N116" s="432"/>
      <c r="O116" s="432"/>
      <c r="P116" s="432"/>
      <c r="Q116" s="432"/>
      <c r="R116" s="207">
        <v>1193</v>
      </c>
      <c r="S116" s="597"/>
      <c r="T116" s="598"/>
    </row>
    <row r="117" spans="2:20" x14ac:dyDescent="0.3">
      <c r="B117" s="584" t="s">
        <v>227</v>
      </c>
      <c r="C117" s="432"/>
      <c r="D117" s="432"/>
      <c r="E117" s="432"/>
      <c r="F117" s="432"/>
      <c r="G117" s="432"/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207">
        <v>1194</v>
      </c>
      <c r="S117" s="597"/>
      <c r="T117" s="598"/>
    </row>
    <row r="118" spans="2:20" ht="28.5" customHeight="1" x14ac:dyDescent="0.2">
      <c r="B118" s="584" t="s">
        <v>228</v>
      </c>
      <c r="C118" s="432"/>
      <c r="D118" s="432"/>
      <c r="E118" s="432"/>
      <c r="F118" s="432"/>
      <c r="G118" s="432"/>
      <c r="H118" s="432"/>
      <c r="I118" s="432"/>
      <c r="J118" s="432"/>
      <c r="K118" s="432"/>
      <c r="L118" s="432"/>
      <c r="M118" s="432"/>
      <c r="N118" s="432"/>
      <c r="O118" s="432"/>
      <c r="P118" s="432"/>
      <c r="Q118" s="432"/>
      <c r="R118" s="207">
        <v>1782</v>
      </c>
      <c r="S118" s="599"/>
      <c r="T118" s="600"/>
    </row>
    <row r="119" spans="2:20" ht="26.1" customHeight="1" thickBot="1" x14ac:dyDescent="0.25">
      <c r="B119" s="610" t="s">
        <v>229</v>
      </c>
      <c r="C119" s="433"/>
      <c r="D119" s="433"/>
      <c r="E119" s="433"/>
      <c r="F119" s="433"/>
      <c r="G119" s="433"/>
      <c r="H119" s="433"/>
      <c r="I119" s="433"/>
      <c r="J119" s="433"/>
      <c r="K119" s="433"/>
      <c r="L119" s="433"/>
      <c r="M119" s="433"/>
      <c r="N119" s="433"/>
      <c r="O119" s="433"/>
      <c r="P119" s="433"/>
      <c r="Q119" s="433"/>
      <c r="R119" s="212">
        <v>1783</v>
      </c>
      <c r="S119" s="635"/>
      <c r="T119" s="636"/>
    </row>
    <row r="120" spans="2:20" ht="15.75" thickBot="1" x14ac:dyDescent="0.25">
      <c r="B120" s="561" t="s">
        <v>28</v>
      </c>
      <c r="C120" s="562"/>
      <c r="D120" s="562"/>
      <c r="E120" s="562"/>
      <c r="F120" s="562"/>
      <c r="G120" s="562"/>
      <c r="H120" s="562"/>
      <c r="I120" s="562"/>
      <c r="J120" s="562"/>
      <c r="K120" s="562"/>
      <c r="L120" s="562"/>
      <c r="M120" s="562"/>
      <c r="N120" s="562"/>
      <c r="O120" s="562"/>
      <c r="P120" s="562"/>
      <c r="Q120" s="562"/>
      <c r="R120" s="562"/>
      <c r="S120" s="562"/>
      <c r="T120" s="563"/>
    </row>
    <row r="121" spans="2:20" x14ac:dyDescent="0.3">
      <c r="B121" s="581" t="s">
        <v>230</v>
      </c>
      <c r="C121" s="446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Q121" s="446"/>
      <c r="R121" s="202">
        <v>1195</v>
      </c>
      <c r="S121" s="564"/>
      <c r="T121" s="565"/>
    </row>
    <row r="122" spans="2:20" x14ac:dyDescent="0.3">
      <c r="B122" s="584" t="s">
        <v>231</v>
      </c>
      <c r="C122" s="432"/>
      <c r="D122" s="432"/>
      <c r="E122" s="432"/>
      <c r="F122" s="432"/>
      <c r="G122" s="432"/>
      <c r="H122" s="432"/>
      <c r="I122" s="432"/>
      <c r="J122" s="432"/>
      <c r="K122" s="432"/>
      <c r="L122" s="432"/>
      <c r="M122" s="432"/>
      <c r="N122" s="432"/>
      <c r="O122" s="432"/>
      <c r="P122" s="432"/>
      <c r="Q122" s="432"/>
      <c r="R122" s="207">
        <v>1691</v>
      </c>
      <c r="S122" s="597"/>
      <c r="T122" s="598"/>
    </row>
    <row r="123" spans="2:20" x14ac:dyDescent="0.3">
      <c r="B123" s="584" t="s">
        <v>232</v>
      </c>
      <c r="C123" s="432"/>
      <c r="D123" s="432"/>
      <c r="E123" s="432"/>
      <c r="F123" s="432"/>
      <c r="G123" s="432"/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207">
        <v>1196</v>
      </c>
      <c r="S123" s="597"/>
      <c r="T123" s="598"/>
    </row>
    <row r="124" spans="2:20" x14ac:dyDescent="0.3">
      <c r="B124" s="584" t="s">
        <v>233</v>
      </c>
      <c r="C124" s="432"/>
      <c r="D124" s="432"/>
      <c r="E124" s="432"/>
      <c r="F124" s="432"/>
      <c r="G124" s="432"/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207">
        <v>1197</v>
      </c>
      <c r="S124" s="597"/>
      <c r="T124" s="598"/>
    </row>
    <row r="125" spans="2:20" x14ac:dyDescent="0.3">
      <c r="B125" s="584" t="s">
        <v>234</v>
      </c>
      <c r="C125" s="432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207">
        <v>238</v>
      </c>
      <c r="S125" s="597"/>
      <c r="T125" s="598"/>
    </row>
    <row r="126" spans="2:20" ht="15.75" thickBot="1" x14ac:dyDescent="0.35">
      <c r="B126" s="610" t="s">
        <v>235</v>
      </c>
      <c r="C126" s="433"/>
      <c r="D126" s="433"/>
      <c r="E126" s="433"/>
      <c r="F126" s="433"/>
      <c r="G126" s="433"/>
      <c r="H126" s="433"/>
      <c r="I126" s="433"/>
      <c r="J126" s="433"/>
      <c r="K126" s="433"/>
      <c r="L126" s="433"/>
      <c r="M126" s="433"/>
      <c r="N126" s="433"/>
      <c r="O126" s="433"/>
      <c r="P126" s="433"/>
      <c r="Q126" s="433"/>
      <c r="R126" s="212">
        <v>1586</v>
      </c>
      <c r="S126" s="554"/>
      <c r="T126" s="555"/>
    </row>
    <row r="127" spans="2:20" ht="15.75" thickBot="1" x14ac:dyDescent="0.25">
      <c r="B127" s="561" t="s">
        <v>29</v>
      </c>
      <c r="C127" s="562"/>
      <c r="D127" s="562"/>
      <c r="E127" s="562"/>
      <c r="F127" s="562"/>
      <c r="G127" s="562"/>
      <c r="H127" s="562"/>
      <c r="I127" s="562"/>
      <c r="J127" s="562"/>
      <c r="K127" s="562"/>
      <c r="L127" s="562"/>
      <c r="M127" s="562"/>
      <c r="N127" s="562"/>
      <c r="O127" s="562"/>
      <c r="P127" s="562"/>
      <c r="Q127" s="562"/>
      <c r="R127" s="562"/>
      <c r="S127" s="562"/>
      <c r="T127" s="563"/>
    </row>
    <row r="128" spans="2:20" x14ac:dyDescent="0.3">
      <c r="B128" s="581" t="s">
        <v>236</v>
      </c>
      <c r="C128" s="446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Q128" s="446"/>
      <c r="R128" s="202">
        <v>1823</v>
      </c>
      <c r="S128" s="564"/>
      <c r="T128" s="565"/>
    </row>
    <row r="129" spans="2:20" x14ac:dyDescent="0.3">
      <c r="B129" s="584" t="s">
        <v>237</v>
      </c>
      <c r="C129" s="432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207">
        <v>1824</v>
      </c>
      <c r="S129" s="597"/>
      <c r="T129" s="598"/>
    </row>
    <row r="130" spans="2:20" x14ac:dyDescent="0.3">
      <c r="B130" s="584" t="s">
        <v>238</v>
      </c>
      <c r="C130" s="432"/>
      <c r="D130" s="432"/>
      <c r="E130" s="432"/>
      <c r="F130" s="432"/>
      <c r="G130" s="432"/>
      <c r="H130" s="432"/>
      <c r="I130" s="432"/>
      <c r="J130" s="432"/>
      <c r="K130" s="432"/>
      <c r="L130" s="432"/>
      <c r="M130" s="432"/>
      <c r="N130" s="432"/>
      <c r="O130" s="432"/>
      <c r="P130" s="432"/>
      <c r="Q130" s="432"/>
      <c r="R130" s="207">
        <v>1825</v>
      </c>
      <c r="S130" s="597"/>
      <c r="T130" s="598"/>
    </row>
    <row r="131" spans="2:20" ht="15.75" thickBot="1" x14ac:dyDescent="0.35">
      <c r="B131" s="610" t="s">
        <v>239</v>
      </c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212">
        <v>1826</v>
      </c>
      <c r="S131" s="554"/>
      <c r="T131" s="555"/>
    </row>
    <row r="133" spans="2:20" ht="15.75" thickBot="1" x14ac:dyDescent="0.25">
      <c r="B133" s="629" t="s">
        <v>409</v>
      </c>
      <c r="C133" s="630"/>
      <c r="D133" s="630"/>
      <c r="E133" s="630"/>
      <c r="F133" s="630"/>
      <c r="G133" s="630"/>
      <c r="H133" s="630"/>
      <c r="I133" s="630"/>
      <c r="J133" s="630"/>
      <c r="K133" s="630"/>
      <c r="L133" s="630"/>
      <c r="M133" s="630"/>
      <c r="N133" s="630"/>
      <c r="O133" s="630"/>
      <c r="P133" s="630"/>
      <c r="Q133" s="630"/>
      <c r="R133" s="630"/>
      <c r="S133" s="630"/>
      <c r="T133" s="631"/>
    </row>
    <row r="134" spans="2:20" ht="15.75" thickBot="1" x14ac:dyDescent="0.25">
      <c r="B134" s="625" t="s">
        <v>30</v>
      </c>
      <c r="C134" s="625"/>
      <c r="D134" s="625"/>
      <c r="E134" s="625"/>
      <c r="F134" s="625"/>
      <c r="G134" s="625"/>
      <c r="H134" s="618" t="s">
        <v>31</v>
      </c>
      <c r="I134" s="618"/>
      <c r="J134" s="618"/>
      <c r="K134" s="619" t="s">
        <v>32</v>
      </c>
      <c r="L134" s="619"/>
      <c r="M134" s="619"/>
      <c r="N134" s="619" t="s">
        <v>33</v>
      </c>
      <c r="O134" s="619"/>
      <c r="P134" s="619"/>
      <c r="Q134" s="619"/>
      <c r="R134" s="619"/>
      <c r="S134" s="619"/>
      <c r="T134" s="632"/>
    </row>
    <row r="135" spans="2:20" ht="15.75" thickBot="1" x14ac:dyDescent="0.25">
      <c r="B135" s="625"/>
      <c r="C135" s="625"/>
      <c r="D135" s="625"/>
      <c r="E135" s="625"/>
      <c r="F135" s="625"/>
      <c r="G135" s="625"/>
      <c r="H135" s="618"/>
      <c r="I135" s="618"/>
      <c r="J135" s="618"/>
      <c r="K135" s="619"/>
      <c r="L135" s="619"/>
      <c r="M135" s="619"/>
      <c r="N135" s="619" t="s">
        <v>34</v>
      </c>
      <c r="O135" s="619"/>
      <c r="P135" s="619"/>
      <c r="Q135" s="619" t="s">
        <v>35</v>
      </c>
      <c r="R135" s="619"/>
      <c r="S135" s="619"/>
      <c r="T135" s="632"/>
    </row>
    <row r="136" spans="2:20" x14ac:dyDescent="0.2">
      <c r="B136" s="214" t="s">
        <v>623</v>
      </c>
      <c r="C136" s="215"/>
      <c r="D136" s="216"/>
      <c r="E136" s="216"/>
      <c r="F136" s="73"/>
      <c r="G136" s="73"/>
      <c r="H136" s="217">
        <v>1358</v>
      </c>
      <c r="I136" s="616"/>
      <c r="J136" s="616"/>
      <c r="K136" s="217">
        <v>1359</v>
      </c>
      <c r="L136" s="616"/>
      <c r="M136" s="616"/>
      <c r="N136" s="217">
        <v>1360</v>
      </c>
      <c r="O136" s="616"/>
      <c r="P136" s="616"/>
      <c r="Q136" s="217">
        <v>1361</v>
      </c>
      <c r="R136" s="617"/>
      <c r="S136" s="617"/>
      <c r="T136" s="160" t="s">
        <v>50</v>
      </c>
    </row>
    <row r="137" spans="2:20" ht="30" x14ac:dyDescent="0.3">
      <c r="B137" s="195" t="s">
        <v>240</v>
      </c>
      <c r="C137" s="196"/>
      <c r="D137" s="197"/>
      <c r="E137" s="197"/>
      <c r="F137" s="47"/>
      <c r="G137" s="47"/>
      <c r="H137" s="48">
        <v>1184</v>
      </c>
      <c r="I137" s="558"/>
      <c r="J137" s="558"/>
      <c r="K137" s="48">
        <v>1362</v>
      </c>
      <c r="L137" s="558"/>
      <c r="M137" s="558"/>
      <c r="N137" s="48">
        <v>1363</v>
      </c>
      <c r="O137" s="558"/>
      <c r="P137" s="558"/>
      <c r="Q137" s="48">
        <v>1364</v>
      </c>
      <c r="R137" s="527"/>
      <c r="S137" s="527"/>
      <c r="T137" s="172" t="s">
        <v>414</v>
      </c>
    </row>
    <row r="138" spans="2:20" ht="23.45" customHeight="1" x14ac:dyDescent="0.2">
      <c r="B138" s="734" t="s">
        <v>447</v>
      </c>
      <c r="C138" s="735"/>
      <c r="D138" s="735"/>
      <c r="E138" s="735"/>
      <c r="F138" s="735"/>
      <c r="G138" s="736"/>
      <c r="H138" s="131">
        <v>1365</v>
      </c>
      <c r="I138" s="614" t="s">
        <v>448</v>
      </c>
      <c r="J138" s="614"/>
      <c r="K138" s="131">
        <v>1366</v>
      </c>
      <c r="L138" s="626" t="s">
        <v>448</v>
      </c>
      <c r="M138" s="626"/>
      <c r="N138" s="131">
        <v>1367</v>
      </c>
      <c r="O138" s="614" t="s">
        <v>448</v>
      </c>
      <c r="P138" s="614"/>
      <c r="Q138" s="627"/>
      <c r="R138" s="627"/>
      <c r="S138" s="627"/>
      <c r="T138" s="218" t="s">
        <v>50</v>
      </c>
    </row>
    <row r="139" spans="2:20" ht="30" x14ac:dyDescent="0.3">
      <c r="B139" s="219" t="s">
        <v>240</v>
      </c>
      <c r="C139" s="220"/>
      <c r="D139" s="221"/>
      <c r="E139" s="221"/>
      <c r="F139" s="222"/>
      <c r="G139" s="222"/>
      <c r="H139" s="131">
        <v>1185</v>
      </c>
      <c r="I139" s="614" t="s">
        <v>448</v>
      </c>
      <c r="J139" s="614"/>
      <c r="K139" s="131">
        <v>1369</v>
      </c>
      <c r="L139" s="626" t="s">
        <v>448</v>
      </c>
      <c r="M139" s="626"/>
      <c r="N139" s="131">
        <v>1370</v>
      </c>
      <c r="O139" s="614" t="s">
        <v>448</v>
      </c>
      <c r="P139" s="614"/>
      <c r="Q139" s="615"/>
      <c r="R139" s="615"/>
      <c r="S139" s="615"/>
      <c r="T139" s="218" t="s">
        <v>414</v>
      </c>
    </row>
    <row r="140" spans="2:20" ht="15.75" thickBot="1" x14ac:dyDescent="0.25">
      <c r="B140" s="223" t="s">
        <v>241</v>
      </c>
      <c r="C140" s="224"/>
      <c r="D140" s="225"/>
      <c r="E140" s="225"/>
      <c r="F140" s="150"/>
      <c r="G140" s="150"/>
      <c r="H140" s="65">
        <v>1096</v>
      </c>
      <c r="I140" s="623"/>
      <c r="J140" s="623"/>
      <c r="K140" s="65">
        <v>1097</v>
      </c>
      <c r="L140" s="623"/>
      <c r="M140" s="623"/>
      <c r="N140" s="65">
        <v>1106</v>
      </c>
      <c r="O140" s="623"/>
      <c r="P140" s="623"/>
      <c r="Q140" s="65">
        <v>1372</v>
      </c>
      <c r="R140" s="624"/>
      <c r="S140" s="624"/>
      <c r="T140" s="227" t="s">
        <v>69</v>
      </c>
    </row>
    <row r="142" spans="2:20" ht="18" x14ac:dyDescent="0.2">
      <c r="B142" s="601" t="s">
        <v>624</v>
      </c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</row>
    <row r="143" spans="2:20" ht="15.75" thickBot="1" x14ac:dyDescent="0.25">
      <c r="B143" s="542" t="s">
        <v>36</v>
      </c>
      <c r="C143" s="543"/>
      <c r="D143" s="543"/>
      <c r="E143" s="543"/>
      <c r="F143" s="543"/>
      <c r="G143" s="543"/>
      <c r="H143" s="543"/>
      <c r="I143" s="543"/>
      <c r="J143" s="543"/>
      <c r="K143" s="543"/>
      <c r="L143" s="543"/>
      <c r="M143" s="543"/>
      <c r="N143" s="543"/>
      <c r="O143" s="543"/>
      <c r="P143" s="543"/>
      <c r="Q143" s="543"/>
      <c r="R143" s="543"/>
      <c r="S143" s="543"/>
      <c r="T143" s="543"/>
    </row>
    <row r="144" spans="2:20" ht="15.75" thickBot="1" x14ac:dyDescent="0.25">
      <c r="B144" s="572" t="s">
        <v>37</v>
      </c>
      <c r="C144" s="573"/>
      <c r="D144" s="573"/>
      <c r="E144" s="573"/>
      <c r="F144" s="573"/>
      <c r="G144" s="573"/>
      <c r="H144" s="573"/>
      <c r="I144" s="573"/>
      <c r="J144" s="573"/>
      <c r="K144" s="573"/>
      <c r="L144" s="603"/>
      <c r="M144" s="604" t="s">
        <v>38</v>
      </c>
      <c r="N144" s="604"/>
      <c r="O144" s="604" t="s">
        <v>39</v>
      </c>
      <c r="P144" s="604"/>
      <c r="Q144" s="604"/>
      <c r="R144" s="605" t="s">
        <v>40</v>
      </c>
      <c r="S144" s="605"/>
      <c r="T144" s="605"/>
    </row>
    <row r="145" spans="2:20" ht="12.95" customHeight="1" x14ac:dyDescent="0.3">
      <c r="B145" s="196" t="s">
        <v>131</v>
      </c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90">
        <v>994</v>
      </c>
      <c r="N145" s="228"/>
      <c r="O145" s="90">
        <v>876</v>
      </c>
      <c r="P145" s="608"/>
      <c r="Q145" s="609"/>
      <c r="R145" s="229">
        <v>898</v>
      </c>
      <c r="S145" s="606"/>
      <c r="T145" s="607"/>
    </row>
    <row r="146" spans="2:20" ht="12.95" customHeight="1" x14ac:dyDescent="0.3">
      <c r="B146" s="196" t="s">
        <v>132</v>
      </c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48">
        <v>986</v>
      </c>
      <c r="N146" s="157"/>
      <c r="O146" s="48">
        <v>990</v>
      </c>
      <c r="P146" s="559"/>
      <c r="Q146" s="560"/>
      <c r="R146" s="207">
        <v>373</v>
      </c>
      <c r="S146" s="593"/>
      <c r="T146" s="594"/>
    </row>
    <row r="147" spans="2:20" ht="12.95" customHeight="1" x14ac:dyDescent="0.3">
      <c r="B147" s="196" t="s">
        <v>133</v>
      </c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48">
        <v>987</v>
      </c>
      <c r="N147" s="157"/>
      <c r="O147" s="48">
        <v>991</v>
      </c>
      <c r="P147" s="559"/>
      <c r="Q147" s="560"/>
      <c r="R147" s="207">
        <v>382</v>
      </c>
      <c r="S147" s="593"/>
      <c r="T147" s="594"/>
    </row>
    <row r="148" spans="2:20" ht="12.95" customHeight="1" x14ac:dyDescent="0.3">
      <c r="B148" s="196" t="s">
        <v>134</v>
      </c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48">
        <v>988</v>
      </c>
      <c r="N148" s="157"/>
      <c r="O148" s="48">
        <v>1001</v>
      </c>
      <c r="P148" s="559"/>
      <c r="Q148" s="560"/>
      <c r="R148" s="207">
        <v>761</v>
      </c>
      <c r="S148" s="593"/>
      <c r="T148" s="594"/>
    </row>
    <row r="149" spans="2:20" ht="12.95" customHeight="1" x14ac:dyDescent="0.3">
      <c r="B149" s="196" t="s">
        <v>135</v>
      </c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48">
        <v>792</v>
      </c>
      <c r="N149" s="157"/>
      <c r="O149" s="48">
        <v>794</v>
      </c>
      <c r="P149" s="559"/>
      <c r="Q149" s="560"/>
      <c r="R149" s="207">
        <v>773</v>
      </c>
      <c r="S149" s="593"/>
      <c r="T149" s="594"/>
    </row>
    <row r="150" spans="2:20" x14ac:dyDescent="0.2">
      <c r="B150" s="230" t="s">
        <v>136</v>
      </c>
      <c r="C150" s="231"/>
      <c r="D150" s="231"/>
      <c r="E150" s="231"/>
      <c r="F150" s="231"/>
      <c r="G150" s="231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207">
        <v>365</v>
      </c>
      <c r="S150" s="595"/>
      <c r="T150" s="596"/>
    </row>
    <row r="151" spans="2:20" x14ac:dyDescent="0.2">
      <c r="B151" s="230" t="s">
        <v>137</v>
      </c>
      <c r="C151" s="231"/>
      <c r="D151" s="231"/>
      <c r="E151" s="231"/>
      <c r="F151" s="231"/>
      <c r="G151" s="231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207">
        <v>366</v>
      </c>
      <c r="S151" s="595"/>
      <c r="T151" s="596"/>
    </row>
    <row r="152" spans="2:20" x14ac:dyDescent="0.3">
      <c r="B152" s="230" t="s">
        <v>138</v>
      </c>
      <c r="C152" s="231"/>
      <c r="D152" s="231"/>
      <c r="E152" s="231"/>
      <c r="F152" s="231"/>
      <c r="G152" s="231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207">
        <v>392</v>
      </c>
      <c r="S152" s="593"/>
      <c r="T152" s="594"/>
    </row>
    <row r="153" spans="2:20" x14ac:dyDescent="0.3">
      <c r="B153" s="230" t="s">
        <v>139</v>
      </c>
      <c r="C153" s="231"/>
      <c r="D153" s="231"/>
      <c r="E153" s="231"/>
      <c r="F153" s="231"/>
      <c r="G153" s="231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207">
        <v>1153</v>
      </c>
      <c r="S153" s="593"/>
      <c r="T153" s="594"/>
    </row>
    <row r="154" spans="2:20" ht="15.75" thickBot="1" x14ac:dyDescent="0.35">
      <c r="B154" s="232" t="s">
        <v>140</v>
      </c>
      <c r="C154" s="233"/>
      <c r="D154" s="233"/>
      <c r="E154" s="233"/>
      <c r="F154" s="233"/>
      <c r="G154" s="233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12">
        <v>984</v>
      </c>
      <c r="S154" s="593"/>
      <c r="T154" s="594"/>
    </row>
    <row r="155" spans="2:20" ht="15.75" thickBot="1" x14ac:dyDescent="0.25">
      <c r="B155" s="561" t="s">
        <v>41</v>
      </c>
      <c r="C155" s="562"/>
      <c r="D155" s="562"/>
      <c r="E155" s="562"/>
      <c r="F155" s="562"/>
      <c r="G155" s="562"/>
      <c r="H155" s="562"/>
      <c r="I155" s="562"/>
      <c r="J155" s="562"/>
      <c r="K155" s="562"/>
      <c r="L155" s="562"/>
      <c r="M155" s="562"/>
      <c r="N155" s="562"/>
      <c r="O155" s="562"/>
      <c r="P155" s="562"/>
      <c r="Q155" s="562"/>
      <c r="R155" s="562"/>
      <c r="S155" s="562"/>
      <c r="T155" s="563"/>
    </row>
    <row r="156" spans="2:20" x14ac:dyDescent="0.3">
      <c r="B156" s="190" t="s">
        <v>141</v>
      </c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202">
        <v>839</v>
      </c>
      <c r="S156" s="564"/>
      <c r="T156" s="565"/>
    </row>
    <row r="157" spans="2:20" x14ac:dyDescent="0.2">
      <c r="B157" s="235" t="s">
        <v>625</v>
      </c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48">
        <v>989</v>
      </c>
      <c r="N157" s="237"/>
      <c r="O157" s="48">
        <v>993</v>
      </c>
      <c r="P157" s="620"/>
      <c r="Q157" s="620"/>
      <c r="R157" s="207">
        <v>384</v>
      </c>
      <c r="S157" s="599"/>
      <c r="T157" s="600"/>
    </row>
    <row r="158" spans="2:20" x14ac:dyDescent="0.3">
      <c r="B158" s="230" t="s">
        <v>142</v>
      </c>
      <c r="C158" s="231"/>
      <c r="D158" s="231"/>
      <c r="E158" s="231"/>
      <c r="F158" s="48">
        <v>815</v>
      </c>
      <c r="G158" s="149"/>
      <c r="H158" s="182"/>
      <c r="I158" s="182"/>
      <c r="J158" s="182"/>
      <c r="K158" s="182"/>
      <c r="L158" s="182"/>
      <c r="M158" s="182"/>
      <c r="N158" s="238"/>
      <c r="O158" s="238"/>
      <c r="P158" s="238"/>
      <c r="Q158" s="238"/>
      <c r="R158" s="207">
        <v>390</v>
      </c>
      <c r="S158" s="597"/>
      <c r="T158" s="598"/>
    </row>
    <row r="159" spans="2:20" x14ac:dyDescent="0.3">
      <c r="B159" s="230" t="s">
        <v>143</v>
      </c>
      <c r="C159" s="231"/>
      <c r="D159" s="231"/>
      <c r="E159" s="231"/>
      <c r="F159" s="48">
        <v>741</v>
      </c>
      <c r="G159" s="149"/>
      <c r="H159" s="182"/>
      <c r="I159" s="182"/>
      <c r="J159" s="182"/>
      <c r="K159" s="182"/>
      <c r="L159" s="182"/>
      <c r="M159" s="182"/>
      <c r="N159" s="238"/>
      <c r="O159" s="238"/>
      <c r="P159" s="238"/>
      <c r="Q159" s="238"/>
      <c r="R159" s="207">
        <v>742</v>
      </c>
      <c r="S159" s="597"/>
      <c r="T159" s="598"/>
    </row>
    <row r="160" spans="2:20" x14ac:dyDescent="0.3">
      <c r="B160" s="196" t="s">
        <v>144</v>
      </c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82"/>
      <c r="N160" s="197"/>
      <c r="O160" s="197"/>
      <c r="P160" s="197"/>
      <c r="Q160" s="197"/>
      <c r="R160" s="207">
        <v>841</v>
      </c>
      <c r="S160" s="597"/>
      <c r="T160" s="598"/>
    </row>
    <row r="161" spans="2:20" ht="15.75" thickBot="1" x14ac:dyDescent="0.35">
      <c r="B161" s="232" t="s">
        <v>145</v>
      </c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12">
        <v>855</v>
      </c>
      <c r="S161" s="554"/>
      <c r="T161" s="555"/>
    </row>
    <row r="162" spans="2:20" x14ac:dyDescent="0.2">
      <c r="B162" s="568" t="s">
        <v>42</v>
      </c>
      <c r="C162" s="562"/>
      <c r="D162" s="562"/>
      <c r="E162" s="562"/>
      <c r="F162" s="562"/>
      <c r="G162" s="562"/>
      <c r="H162" s="562"/>
      <c r="I162" s="562"/>
      <c r="J162" s="562"/>
      <c r="K162" s="562"/>
      <c r="L162" s="562"/>
      <c r="M162" s="562"/>
      <c r="N162" s="562"/>
      <c r="O162" s="562"/>
      <c r="P162" s="562"/>
      <c r="Q162" s="562"/>
      <c r="R162" s="562"/>
      <c r="S162" s="562"/>
      <c r="T162" s="563"/>
    </row>
    <row r="163" spans="2:20" ht="26.45" customHeight="1" x14ac:dyDescent="0.2">
      <c r="B163" s="611" t="s">
        <v>146</v>
      </c>
      <c r="C163" s="612"/>
      <c r="D163" s="612"/>
      <c r="E163" s="613"/>
      <c r="F163" s="119">
        <v>828</v>
      </c>
      <c r="G163" s="239"/>
      <c r="H163" s="578" t="s">
        <v>147</v>
      </c>
      <c r="I163" s="579"/>
      <c r="J163" s="579"/>
      <c r="K163" s="579"/>
      <c r="L163" s="580"/>
      <c r="M163" s="119">
        <v>830</v>
      </c>
      <c r="N163" s="240"/>
      <c r="O163" s="569" t="s">
        <v>626</v>
      </c>
      <c r="P163" s="569"/>
      <c r="Q163" s="569"/>
      <c r="R163" s="241">
        <v>829</v>
      </c>
      <c r="S163" s="570"/>
      <c r="T163" s="570"/>
    </row>
    <row r="164" spans="2:20" ht="15.75" thickBot="1" x14ac:dyDescent="0.25">
      <c r="B164" s="571" t="s">
        <v>43</v>
      </c>
      <c r="C164" s="562"/>
      <c r="D164" s="562"/>
      <c r="E164" s="562"/>
      <c r="F164" s="562"/>
      <c r="G164" s="562"/>
      <c r="H164" s="562"/>
      <c r="I164" s="562"/>
      <c r="J164" s="562"/>
      <c r="K164" s="562"/>
      <c r="L164" s="562"/>
      <c r="M164" s="562"/>
      <c r="N164" s="562"/>
      <c r="O164" s="562"/>
      <c r="P164" s="562"/>
      <c r="Q164" s="562"/>
      <c r="R164" s="562"/>
      <c r="S164" s="562"/>
      <c r="T164" s="563"/>
    </row>
    <row r="165" spans="2:20" x14ac:dyDescent="0.3">
      <c r="B165" s="572" t="s">
        <v>37</v>
      </c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4" t="s">
        <v>38</v>
      </c>
      <c r="N165" s="574"/>
      <c r="O165" s="575" t="s">
        <v>200</v>
      </c>
      <c r="P165" s="575"/>
      <c r="Q165" s="575"/>
      <c r="R165" s="576"/>
      <c r="S165" s="576"/>
      <c r="T165" s="577"/>
    </row>
    <row r="166" spans="2:20" x14ac:dyDescent="0.3">
      <c r="B166" s="556" t="s">
        <v>148</v>
      </c>
      <c r="C166" s="557"/>
      <c r="D166" s="557"/>
      <c r="E166" s="557"/>
      <c r="F166" s="557"/>
      <c r="G166" s="557"/>
      <c r="H166" s="557"/>
      <c r="I166" s="557"/>
      <c r="J166" s="557"/>
      <c r="K166" s="557"/>
      <c r="L166" s="557"/>
      <c r="M166" s="48">
        <v>772</v>
      </c>
      <c r="N166" s="149"/>
      <c r="O166" s="48">
        <v>811</v>
      </c>
      <c r="P166" s="558"/>
      <c r="Q166" s="558"/>
      <c r="R166" s="566"/>
      <c r="S166" s="566"/>
      <c r="T166" s="567"/>
    </row>
    <row r="167" spans="2:20" x14ac:dyDescent="0.3">
      <c r="B167" s="556" t="s">
        <v>149</v>
      </c>
      <c r="C167" s="557"/>
      <c r="D167" s="557"/>
      <c r="E167" s="557"/>
      <c r="F167" s="557"/>
      <c r="G167" s="557"/>
      <c r="H167" s="557"/>
      <c r="I167" s="557"/>
      <c r="J167" s="557"/>
      <c r="K167" s="557"/>
      <c r="L167" s="557"/>
      <c r="M167" s="48">
        <v>873</v>
      </c>
      <c r="N167" s="149"/>
      <c r="O167" s="48">
        <v>1002</v>
      </c>
      <c r="P167" s="558"/>
      <c r="Q167" s="558"/>
      <c r="R167" s="566"/>
      <c r="S167" s="566"/>
      <c r="T167" s="567"/>
    </row>
    <row r="168" spans="2:20" x14ac:dyDescent="0.2">
      <c r="B168" s="556" t="s">
        <v>150</v>
      </c>
      <c r="C168" s="557"/>
      <c r="D168" s="557"/>
      <c r="E168" s="557"/>
      <c r="F168" s="557"/>
      <c r="G168" s="557"/>
      <c r="H168" s="557"/>
      <c r="I168" s="557"/>
      <c r="J168" s="557"/>
      <c r="K168" s="557"/>
      <c r="L168" s="557"/>
      <c r="M168" s="48">
        <v>1120</v>
      </c>
      <c r="N168" s="237"/>
      <c r="O168" s="48">
        <v>1121</v>
      </c>
      <c r="P168" s="620"/>
      <c r="Q168" s="620"/>
      <c r="R168" s="621"/>
      <c r="S168" s="621"/>
      <c r="T168" s="622"/>
    </row>
    <row r="169" spans="2:20" x14ac:dyDescent="0.3">
      <c r="B169" s="556" t="s">
        <v>151</v>
      </c>
      <c r="C169" s="557"/>
      <c r="D169" s="557"/>
      <c r="E169" s="557"/>
      <c r="F169" s="557"/>
      <c r="G169" s="557"/>
      <c r="H169" s="557"/>
      <c r="I169" s="557"/>
      <c r="J169" s="557"/>
      <c r="K169" s="557"/>
      <c r="L169" s="557"/>
      <c r="M169" s="48">
        <v>1122</v>
      </c>
      <c r="N169" s="149"/>
      <c r="O169" s="48">
        <v>1124</v>
      </c>
      <c r="P169" s="558"/>
      <c r="Q169" s="558"/>
      <c r="R169" s="566"/>
      <c r="S169" s="566"/>
      <c r="T169" s="567"/>
    </row>
    <row r="170" spans="2:20" x14ac:dyDescent="0.3">
      <c r="B170" s="556" t="s">
        <v>152</v>
      </c>
      <c r="C170" s="557"/>
      <c r="D170" s="557"/>
      <c r="E170" s="557"/>
      <c r="F170" s="557"/>
      <c r="G170" s="557"/>
      <c r="H170" s="557"/>
      <c r="I170" s="557"/>
      <c r="J170" s="557"/>
      <c r="K170" s="557"/>
      <c r="L170" s="557"/>
      <c r="M170" s="48">
        <v>1838</v>
      </c>
      <c r="N170" s="149"/>
      <c r="O170" s="48">
        <v>1839</v>
      </c>
      <c r="P170" s="558"/>
      <c r="Q170" s="558"/>
      <c r="R170" s="566"/>
      <c r="S170" s="566"/>
      <c r="T170" s="567"/>
    </row>
    <row r="171" spans="2:20" x14ac:dyDescent="0.3">
      <c r="B171" s="556" t="s">
        <v>153</v>
      </c>
      <c r="C171" s="557"/>
      <c r="D171" s="557"/>
      <c r="E171" s="557"/>
      <c r="F171" s="557"/>
      <c r="G171" s="557"/>
      <c r="H171" s="557"/>
      <c r="I171" s="557"/>
      <c r="J171" s="557"/>
      <c r="K171" s="557"/>
      <c r="L171" s="557"/>
      <c r="M171" s="48">
        <v>1775</v>
      </c>
      <c r="N171" s="149"/>
      <c r="O171" s="441"/>
      <c r="P171" s="441"/>
      <c r="Q171" s="441"/>
      <c r="R171" s="566"/>
      <c r="S171" s="566"/>
      <c r="T171" s="567"/>
    </row>
    <row r="172" spans="2:20" x14ac:dyDescent="0.3">
      <c r="B172" s="556" t="s">
        <v>154</v>
      </c>
      <c r="C172" s="557"/>
      <c r="D172" s="557"/>
      <c r="E172" s="557"/>
      <c r="F172" s="557"/>
      <c r="G172" s="557"/>
      <c r="H172" s="557"/>
      <c r="I172" s="557"/>
      <c r="J172" s="557"/>
      <c r="K172" s="557"/>
      <c r="L172" s="557"/>
      <c r="M172" s="48">
        <v>1911</v>
      </c>
      <c r="N172" s="149"/>
      <c r="O172" s="441"/>
      <c r="P172" s="441"/>
      <c r="Q172" s="441"/>
      <c r="R172" s="566"/>
      <c r="S172" s="566"/>
      <c r="T172" s="567"/>
    </row>
    <row r="173" spans="2:20" x14ac:dyDescent="0.3">
      <c r="B173" s="582" t="s">
        <v>155</v>
      </c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242">
        <v>1992</v>
      </c>
      <c r="N173" s="149"/>
      <c r="O173" s="441"/>
      <c r="P173" s="441"/>
      <c r="Q173" s="441"/>
      <c r="R173" s="566"/>
      <c r="S173" s="566"/>
      <c r="T173" s="567"/>
    </row>
    <row r="174" spans="2:20" x14ac:dyDescent="0.2">
      <c r="B174" s="585" t="s">
        <v>156</v>
      </c>
      <c r="C174" s="586"/>
      <c r="D174" s="586"/>
      <c r="E174" s="586"/>
      <c r="F174" s="586"/>
      <c r="G174" s="586"/>
      <c r="H174" s="586"/>
      <c r="I174" s="586"/>
      <c r="J174" s="586"/>
      <c r="K174" s="586"/>
      <c r="L174" s="586"/>
      <c r="M174" s="589" t="s">
        <v>157</v>
      </c>
      <c r="N174" s="589"/>
      <c r="O174" s="589" t="s">
        <v>158</v>
      </c>
      <c r="P174" s="589"/>
      <c r="Q174" s="589"/>
      <c r="R174" s="590" t="s">
        <v>159</v>
      </c>
      <c r="S174" s="590"/>
      <c r="T174" s="591"/>
    </row>
    <row r="175" spans="2:20" ht="15.75" thickBot="1" x14ac:dyDescent="0.35">
      <c r="B175" s="587"/>
      <c r="C175" s="588"/>
      <c r="D175" s="588"/>
      <c r="E175" s="588"/>
      <c r="F175" s="588"/>
      <c r="G175" s="588"/>
      <c r="H175" s="588"/>
      <c r="I175" s="588"/>
      <c r="J175" s="588"/>
      <c r="K175" s="588"/>
      <c r="L175" s="588"/>
      <c r="M175" s="81">
        <v>999</v>
      </c>
      <c r="N175" s="151"/>
      <c r="O175" s="81">
        <v>998</v>
      </c>
      <c r="P175" s="592"/>
      <c r="Q175" s="592"/>
      <c r="R175" s="212">
        <v>953</v>
      </c>
      <c r="S175" s="554"/>
      <c r="T175" s="555"/>
    </row>
    <row r="177" spans="2:20" ht="15" customHeight="1" thickBot="1" x14ac:dyDescent="0.25">
      <c r="B177" s="551" t="s">
        <v>627</v>
      </c>
      <c r="C177" s="552"/>
      <c r="D177" s="552"/>
      <c r="E177" s="552"/>
      <c r="F177" s="552"/>
      <c r="G177" s="552"/>
      <c r="H177" s="552"/>
      <c r="I177" s="552"/>
      <c r="J177" s="552"/>
      <c r="K177" s="552"/>
      <c r="L177" s="552"/>
      <c r="M177" s="552"/>
      <c r="N177" s="552"/>
      <c r="O177" s="552"/>
      <c r="P177" s="552"/>
      <c r="Q177" s="552"/>
      <c r="R177" s="552"/>
      <c r="S177" s="552"/>
      <c r="T177" s="553"/>
    </row>
    <row r="178" spans="2:20" x14ac:dyDescent="0.3">
      <c r="B178" s="190" t="s">
        <v>160</v>
      </c>
      <c r="C178" s="198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243"/>
      <c r="Q178" s="37">
        <v>1160</v>
      </c>
      <c r="R178" s="534"/>
      <c r="S178" s="534"/>
      <c r="T178" s="160" t="s">
        <v>50</v>
      </c>
    </row>
    <row r="179" spans="2:20" ht="30" x14ac:dyDescent="0.3">
      <c r="B179" s="196" t="s">
        <v>161</v>
      </c>
      <c r="C179" s="203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44"/>
      <c r="Q179" s="48">
        <v>1163</v>
      </c>
      <c r="R179" s="527"/>
      <c r="S179" s="527"/>
      <c r="T179" s="172" t="s">
        <v>414</v>
      </c>
    </row>
    <row r="180" spans="2:20" ht="30" x14ac:dyDescent="0.3">
      <c r="B180" s="196" t="s">
        <v>162</v>
      </c>
      <c r="C180" s="203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44"/>
      <c r="Q180" s="48">
        <v>1164</v>
      </c>
      <c r="R180" s="527"/>
      <c r="S180" s="527"/>
      <c r="T180" s="172" t="s">
        <v>414</v>
      </c>
    </row>
    <row r="181" spans="2:20" x14ac:dyDescent="0.3">
      <c r="B181" s="196" t="s">
        <v>163</v>
      </c>
      <c r="C181" s="203"/>
      <c r="D181" s="204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44"/>
      <c r="Q181" s="48">
        <v>1166</v>
      </c>
      <c r="R181" s="527"/>
      <c r="S181" s="527"/>
      <c r="T181" s="167" t="s">
        <v>50</v>
      </c>
    </row>
    <row r="182" spans="2:20" x14ac:dyDescent="0.3">
      <c r="B182" s="196" t="s">
        <v>164</v>
      </c>
      <c r="C182" s="203"/>
      <c r="D182" s="204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44"/>
      <c r="Q182" s="48">
        <v>1168</v>
      </c>
      <c r="R182" s="527"/>
      <c r="S182" s="527"/>
      <c r="T182" s="168" t="s">
        <v>69</v>
      </c>
    </row>
    <row r="183" spans="2:20" x14ac:dyDescent="0.3">
      <c r="B183" s="196" t="s">
        <v>165</v>
      </c>
      <c r="C183" s="203"/>
      <c r="D183" s="204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44"/>
      <c r="Q183" s="48">
        <v>1169</v>
      </c>
      <c r="R183" s="527"/>
      <c r="S183" s="527"/>
      <c r="T183" s="168" t="s">
        <v>69</v>
      </c>
    </row>
    <row r="184" spans="2:20" x14ac:dyDescent="0.3">
      <c r="B184" s="196" t="s">
        <v>166</v>
      </c>
      <c r="C184" s="203"/>
      <c r="D184" s="204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44"/>
      <c r="Q184" s="48">
        <v>1170</v>
      </c>
      <c r="R184" s="527"/>
      <c r="S184" s="527"/>
      <c r="T184" s="168" t="s">
        <v>69</v>
      </c>
    </row>
    <row r="185" spans="2:20" x14ac:dyDescent="0.3">
      <c r="B185" s="196" t="s">
        <v>167</v>
      </c>
      <c r="C185" s="203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44"/>
      <c r="Q185" s="48">
        <v>1171</v>
      </c>
      <c r="R185" s="527"/>
      <c r="S185" s="527"/>
      <c r="T185" s="167" t="s">
        <v>50</v>
      </c>
    </row>
    <row r="186" spans="2:20" ht="30" x14ac:dyDescent="0.3">
      <c r="B186" s="196" t="s">
        <v>168</v>
      </c>
      <c r="C186" s="203"/>
      <c r="D186" s="204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44"/>
      <c r="Q186" s="48">
        <v>1172</v>
      </c>
      <c r="R186" s="527"/>
      <c r="S186" s="527"/>
      <c r="T186" s="172" t="s">
        <v>414</v>
      </c>
    </row>
    <row r="187" spans="2:20" x14ac:dyDescent="0.3">
      <c r="B187" s="196" t="s">
        <v>169</v>
      </c>
      <c r="C187" s="203"/>
      <c r="D187" s="204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44"/>
      <c r="Q187" s="48">
        <v>1173</v>
      </c>
      <c r="R187" s="527"/>
      <c r="S187" s="527"/>
      <c r="T187" s="167" t="s">
        <v>50</v>
      </c>
    </row>
    <row r="188" spans="2:20" ht="15.75" thickBot="1" x14ac:dyDescent="0.35">
      <c r="B188" s="192" t="s">
        <v>170</v>
      </c>
      <c r="C188" s="208"/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45"/>
      <c r="Q188" s="81">
        <v>1174</v>
      </c>
      <c r="R188" s="538"/>
      <c r="S188" s="538"/>
      <c r="T188" s="189" t="s">
        <v>69</v>
      </c>
    </row>
    <row r="190" spans="2:20" ht="15" customHeight="1" thickBot="1" x14ac:dyDescent="0.25">
      <c r="B190" s="551" t="s">
        <v>628</v>
      </c>
      <c r="C190" s="552"/>
      <c r="D190" s="552"/>
      <c r="E190" s="552"/>
      <c r="F190" s="552"/>
      <c r="G190" s="552"/>
      <c r="H190" s="552"/>
      <c r="I190" s="552"/>
      <c r="J190" s="552"/>
      <c r="K190" s="552"/>
      <c r="L190" s="552"/>
      <c r="M190" s="552"/>
      <c r="N190" s="552"/>
      <c r="O190" s="552"/>
      <c r="P190" s="552"/>
      <c r="Q190" s="552"/>
      <c r="R190" s="552"/>
      <c r="S190" s="552"/>
      <c r="T190" s="553"/>
    </row>
    <row r="191" spans="2:20" x14ac:dyDescent="0.3">
      <c r="B191" s="581" t="s">
        <v>171</v>
      </c>
      <c r="C191" s="446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Q191" s="37">
        <v>940</v>
      </c>
      <c r="R191" s="534"/>
      <c r="S191" s="534"/>
      <c r="T191" s="246"/>
    </row>
    <row r="192" spans="2:20" x14ac:dyDescent="0.3">
      <c r="B192" s="584" t="s">
        <v>172</v>
      </c>
      <c r="C192" s="432"/>
      <c r="D192" s="432"/>
      <c r="E192" s="432"/>
      <c r="F192" s="432"/>
      <c r="G192" s="432"/>
      <c r="H192" s="432"/>
      <c r="I192" s="432"/>
      <c r="J192" s="432"/>
      <c r="K192" s="432"/>
      <c r="L192" s="432"/>
      <c r="M192" s="432"/>
      <c r="N192" s="432"/>
      <c r="O192" s="432"/>
      <c r="P192" s="432"/>
      <c r="Q192" s="48">
        <v>938</v>
      </c>
      <c r="R192" s="527"/>
      <c r="S192" s="527"/>
      <c r="T192" s="167" t="s">
        <v>50</v>
      </c>
    </row>
    <row r="193" spans="2:20" x14ac:dyDescent="0.3">
      <c r="B193" s="584" t="s">
        <v>173</v>
      </c>
      <c r="C193" s="432"/>
      <c r="D193" s="432"/>
      <c r="E193" s="432"/>
      <c r="F193" s="432"/>
      <c r="G193" s="432"/>
      <c r="H193" s="432"/>
      <c r="I193" s="432"/>
      <c r="J193" s="432"/>
      <c r="K193" s="432"/>
      <c r="L193" s="432"/>
      <c r="M193" s="432"/>
      <c r="N193" s="432"/>
      <c r="O193" s="432"/>
      <c r="P193" s="432"/>
      <c r="Q193" s="48">
        <v>949</v>
      </c>
      <c r="R193" s="527"/>
      <c r="S193" s="527"/>
      <c r="T193" s="167" t="s">
        <v>50</v>
      </c>
    </row>
    <row r="194" spans="2:20" ht="30" x14ac:dyDescent="0.3">
      <c r="B194" s="584" t="s">
        <v>174</v>
      </c>
      <c r="C194" s="432"/>
      <c r="D194" s="432"/>
      <c r="E194" s="432"/>
      <c r="F194" s="432"/>
      <c r="G194" s="432"/>
      <c r="H194" s="432"/>
      <c r="I194" s="432"/>
      <c r="J194" s="432"/>
      <c r="K194" s="432"/>
      <c r="L194" s="432"/>
      <c r="M194" s="432"/>
      <c r="N194" s="432"/>
      <c r="O194" s="432"/>
      <c r="P194" s="432"/>
      <c r="Q194" s="48">
        <v>950</v>
      </c>
      <c r="R194" s="527"/>
      <c r="S194" s="527"/>
      <c r="T194" s="172" t="s">
        <v>414</v>
      </c>
    </row>
    <row r="195" spans="2:20" ht="15.75" thickBot="1" x14ac:dyDescent="0.35">
      <c r="B195" s="610" t="s">
        <v>175</v>
      </c>
      <c r="C195" s="433"/>
      <c r="D195" s="433"/>
      <c r="E195" s="433"/>
      <c r="F195" s="433"/>
      <c r="G195" s="433"/>
      <c r="H195" s="433"/>
      <c r="I195" s="433"/>
      <c r="J195" s="433"/>
      <c r="K195" s="433"/>
      <c r="L195" s="433"/>
      <c r="M195" s="433"/>
      <c r="N195" s="433"/>
      <c r="O195" s="433"/>
      <c r="P195" s="433"/>
      <c r="Q195" s="81">
        <v>1066</v>
      </c>
      <c r="R195" s="538"/>
      <c r="S195" s="538"/>
      <c r="T195" s="189" t="s">
        <v>69</v>
      </c>
    </row>
    <row r="197" spans="2:20" ht="15" customHeight="1" x14ac:dyDescent="0.2">
      <c r="B197" s="539" t="s">
        <v>629</v>
      </c>
      <c r="C197" s="540"/>
      <c r="D197" s="540"/>
      <c r="E197" s="540"/>
      <c r="F197" s="540"/>
      <c r="G197" s="540"/>
      <c r="H197" s="540"/>
      <c r="I197" s="540"/>
      <c r="J197" s="540"/>
      <c r="K197" s="540"/>
      <c r="L197" s="540"/>
      <c r="M197" s="540"/>
      <c r="N197" s="540"/>
      <c r="O197" s="540"/>
      <c r="P197" s="540"/>
      <c r="Q197" s="540"/>
      <c r="R197" s="540"/>
      <c r="S197" s="540"/>
      <c r="T197" s="541"/>
    </row>
    <row r="198" spans="2:20" ht="15.75" thickBot="1" x14ac:dyDescent="0.25">
      <c r="B198" s="542" t="s">
        <v>44</v>
      </c>
      <c r="C198" s="543"/>
      <c r="D198" s="543"/>
      <c r="E198" s="543"/>
      <c r="F198" s="543"/>
      <c r="G198" s="543"/>
      <c r="H198" s="543"/>
      <c r="I198" s="543"/>
      <c r="J198" s="543"/>
      <c r="K198" s="543"/>
      <c r="L198" s="543"/>
      <c r="M198" s="543"/>
      <c r="N198" s="543"/>
      <c r="O198" s="543"/>
      <c r="P198" s="543"/>
      <c r="Q198" s="543"/>
      <c r="R198" s="543"/>
      <c r="S198" s="543"/>
      <c r="T198" s="544"/>
    </row>
    <row r="199" spans="2:20" x14ac:dyDescent="0.3">
      <c r="B199" s="247" t="s">
        <v>176</v>
      </c>
      <c r="C199" s="248"/>
      <c r="D199" s="249"/>
      <c r="E199" s="249"/>
      <c r="F199" s="249"/>
      <c r="G199" s="249"/>
      <c r="H199" s="249"/>
      <c r="I199" s="249"/>
      <c r="J199" s="249"/>
      <c r="K199" s="249"/>
      <c r="L199" s="249"/>
      <c r="M199" s="249"/>
      <c r="N199" s="249"/>
      <c r="O199" s="249"/>
      <c r="P199" s="249"/>
      <c r="Q199" s="37">
        <v>884</v>
      </c>
      <c r="R199" s="545"/>
      <c r="S199" s="545"/>
      <c r="T199" s="546"/>
    </row>
    <row r="200" spans="2:20" x14ac:dyDescent="0.3">
      <c r="B200" s="250" t="s">
        <v>177</v>
      </c>
      <c r="C200" s="251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48">
        <v>885</v>
      </c>
      <c r="R200" s="547"/>
      <c r="S200" s="547"/>
      <c r="T200" s="548"/>
    </row>
    <row r="201" spans="2:20" x14ac:dyDescent="0.3">
      <c r="B201" s="250" t="s">
        <v>178</v>
      </c>
      <c r="C201" s="251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48">
        <v>886</v>
      </c>
      <c r="R201" s="547"/>
      <c r="S201" s="547"/>
      <c r="T201" s="548"/>
    </row>
    <row r="202" spans="2:20" x14ac:dyDescent="0.3">
      <c r="B202" s="250" t="s">
        <v>179</v>
      </c>
      <c r="C202" s="251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48">
        <v>985</v>
      </c>
      <c r="R202" s="547"/>
      <c r="S202" s="547"/>
      <c r="T202" s="548"/>
    </row>
    <row r="203" spans="2:20" ht="15.75" thickBot="1" x14ac:dyDescent="0.35">
      <c r="B203" s="252" t="s">
        <v>180</v>
      </c>
      <c r="C203" s="253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81">
        <v>887</v>
      </c>
      <c r="R203" s="549"/>
      <c r="S203" s="549"/>
      <c r="T203" s="550"/>
    </row>
    <row r="204" spans="2:20" ht="15.75" thickBot="1" x14ac:dyDescent="0.25">
      <c r="B204" s="528" t="s">
        <v>45</v>
      </c>
      <c r="C204" s="529"/>
      <c r="D204" s="529"/>
      <c r="E204" s="529"/>
      <c r="F204" s="529"/>
      <c r="G204" s="529"/>
      <c r="H204" s="529"/>
      <c r="I204" s="529"/>
      <c r="J204" s="529"/>
      <c r="K204" s="529"/>
      <c r="L204" s="529"/>
      <c r="M204" s="529"/>
      <c r="N204" s="529"/>
      <c r="O204" s="529"/>
      <c r="P204" s="529"/>
      <c r="Q204" s="529"/>
      <c r="R204" s="529"/>
      <c r="S204" s="529"/>
      <c r="T204" s="530"/>
    </row>
    <row r="205" spans="2:20" x14ac:dyDescent="0.3">
      <c r="B205" s="254" t="s">
        <v>449</v>
      </c>
      <c r="C205" s="255"/>
      <c r="D205" s="256"/>
      <c r="E205" s="257"/>
      <c r="F205" s="257"/>
      <c r="G205" s="257"/>
      <c r="H205" s="257"/>
      <c r="I205" s="257"/>
      <c r="J205" s="257"/>
      <c r="K205" s="257"/>
      <c r="L205" s="257"/>
      <c r="M205" s="257"/>
      <c r="N205" s="257"/>
      <c r="O205" s="257"/>
      <c r="P205" s="258"/>
      <c r="Q205" s="259">
        <v>1996</v>
      </c>
      <c r="R205" s="737" t="s">
        <v>450</v>
      </c>
      <c r="S205" s="737"/>
      <c r="T205" s="160" t="s">
        <v>50</v>
      </c>
    </row>
    <row r="206" spans="2:20" ht="15.75" thickBot="1" x14ac:dyDescent="0.25">
      <c r="B206" s="531" t="s">
        <v>46</v>
      </c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2"/>
      <c r="P206" s="532"/>
      <c r="Q206" s="532"/>
      <c r="R206" s="532"/>
      <c r="S206" s="532"/>
      <c r="T206" s="533"/>
    </row>
    <row r="207" spans="2:20" x14ac:dyDescent="0.3">
      <c r="B207" s="260" t="s">
        <v>181</v>
      </c>
      <c r="C207" s="261"/>
      <c r="D207" s="262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4"/>
      <c r="Q207" s="265">
        <v>1954</v>
      </c>
      <c r="R207" s="534"/>
      <c r="S207" s="534"/>
      <c r="T207" s="160" t="s">
        <v>50</v>
      </c>
    </row>
    <row r="208" spans="2:20" x14ac:dyDescent="0.3">
      <c r="B208" s="266" t="s">
        <v>182</v>
      </c>
      <c r="C208" s="267"/>
      <c r="D208" s="268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  <c r="O208" s="269"/>
      <c r="P208" s="270"/>
      <c r="Q208" s="242">
        <v>1955</v>
      </c>
      <c r="R208" s="527"/>
      <c r="S208" s="527"/>
      <c r="T208" s="167" t="s">
        <v>50</v>
      </c>
    </row>
    <row r="209" spans="2:20" x14ac:dyDescent="0.3">
      <c r="B209" s="266" t="s">
        <v>183</v>
      </c>
      <c r="C209" s="267"/>
      <c r="D209" s="268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70"/>
      <c r="Q209" s="242">
        <v>1956</v>
      </c>
      <c r="R209" s="527"/>
      <c r="S209" s="527"/>
      <c r="T209" s="167" t="s">
        <v>50</v>
      </c>
    </row>
    <row r="210" spans="2:20" x14ac:dyDescent="0.3">
      <c r="B210" s="266" t="s">
        <v>184</v>
      </c>
      <c r="C210" s="267"/>
      <c r="D210" s="268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70"/>
      <c r="Q210" s="242">
        <v>1957</v>
      </c>
      <c r="R210" s="527"/>
      <c r="S210" s="527"/>
      <c r="T210" s="167" t="s">
        <v>50</v>
      </c>
    </row>
    <row r="211" spans="2:20" x14ac:dyDescent="0.3">
      <c r="B211" s="266" t="s">
        <v>185</v>
      </c>
      <c r="C211" s="267"/>
      <c r="D211" s="268"/>
      <c r="E211" s="269"/>
      <c r="F211" s="269"/>
      <c r="G211" s="269"/>
      <c r="H211" s="269"/>
      <c r="I211" s="269"/>
      <c r="J211" s="269"/>
      <c r="K211" s="269"/>
      <c r="L211" s="269"/>
      <c r="M211" s="269"/>
      <c r="N211" s="269"/>
      <c r="O211" s="269"/>
      <c r="P211" s="270"/>
      <c r="Q211" s="242">
        <v>1958</v>
      </c>
      <c r="R211" s="527"/>
      <c r="S211" s="527"/>
      <c r="T211" s="167" t="s">
        <v>50</v>
      </c>
    </row>
    <row r="212" spans="2:20" x14ac:dyDescent="0.3">
      <c r="B212" s="266" t="s">
        <v>186</v>
      </c>
      <c r="C212" s="267"/>
      <c r="D212" s="268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70"/>
      <c r="Q212" s="242">
        <v>1959</v>
      </c>
      <c r="R212" s="527"/>
      <c r="S212" s="527"/>
      <c r="T212" s="167" t="s">
        <v>50</v>
      </c>
    </row>
    <row r="213" spans="2:20" x14ac:dyDescent="0.3">
      <c r="B213" s="266" t="s">
        <v>187</v>
      </c>
      <c r="C213" s="267"/>
      <c r="D213" s="268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70"/>
      <c r="Q213" s="242">
        <v>1960</v>
      </c>
      <c r="R213" s="527"/>
      <c r="S213" s="527"/>
      <c r="T213" s="167" t="s">
        <v>50</v>
      </c>
    </row>
    <row r="214" spans="2:20" x14ac:dyDescent="0.3">
      <c r="B214" s="266" t="s">
        <v>188</v>
      </c>
      <c r="C214" s="267"/>
      <c r="D214" s="268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70"/>
      <c r="Q214" s="242">
        <v>1961</v>
      </c>
      <c r="R214" s="527"/>
      <c r="S214" s="527"/>
      <c r="T214" s="167" t="s">
        <v>50</v>
      </c>
    </row>
    <row r="215" spans="2:20" x14ac:dyDescent="0.3">
      <c r="B215" s="266" t="s">
        <v>189</v>
      </c>
      <c r="C215" s="267"/>
      <c r="D215" s="268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  <c r="O215" s="269"/>
      <c r="P215" s="270"/>
      <c r="Q215" s="242">
        <v>1962</v>
      </c>
      <c r="R215" s="527"/>
      <c r="S215" s="527"/>
      <c r="T215" s="167" t="s">
        <v>50</v>
      </c>
    </row>
    <row r="216" spans="2:20" x14ac:dyDescent="0.3">
      <c r="B216" s="266" t="s">
        <v>190</v>
      </c>
      <c r="C216" s="267"/>
      <c r="D216" s="268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  <c r="O216" s="269"/>
      <c r="P216" s="270"/>
      <c r="Q216" s="242">
        <v>1963</v>
      </c>
      <c r="R216" s="527"/>
      <c r="S216" s="527"/>
      <c r="T216" s="167" t="s">
        <v>50</v>
      </c>
    </row>
    <row r="217" spans="2:20" x14ac:dyDescent="0.2">
      <c r="B217" s="535" t="s">
        <v>47</v>
      </c>
      <c r="C217" s="536"/>
      <c r="D217" s="536"/>
      <c r="E217" s="536"/>
      <c r="F217" s="536"/>
      <c r="G217" s="536"/>
      <c r="H217" s="536"/>
      <c r="I217" s="536"/>
      <c r="J217" s="536"/>
      <c r="K217" s="536"/>
      <c r="L217" s="536"/>
      <c r="M217" s="536"/>
      <c r="N217" s="536"/>
      <c r="O217" s="536"/>
      <c r="P217" s="536"/>
      <c r="Q217" s="536"/>
      <c r="R217" s="536"/>
      <c r="S217" s="536"/>
      <c r="T217" s="537"/>
    </row>
    <row r="218" spans="2:20" ht="30" x14ac:dyDescent="0.3">
      <c r="B218" s="266" t="s">
        <v>191</v>
      </c>
      <c r="C218" s="268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70"/>
      <c r="P218" s="268"/>
      <c r="Q218" s="242">
        <v>1964</v>
      </c>
      <c r="R218" s="527"/>
      <c r="S218" s="527"/>
      <c r="T218" s="172" t="s">
        <v>414</v>
      </c>
    </row>
    <row r="219" spans="2:20" ht="30" x14ac:dyDescent="0.3">
      <c r="B219" s="266" t="s">
        <v>192</v>
      </c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70"/>
      <c r="P219" s="268"/>
      <c r="Q219" s="242">
        <v>1965</v>
      </c>
      <c r="R219" s="527"/>
      <c r="S219" s="527"/>
      <c r="T219" s="172" t="s">
        <v>414</v>
      </c>
    </row>
    <row r="220" spans="2:20" ht="30" x14ac:dyDescent="0.3">
      <c r="B220" s="266" t="s">
        <v>193</v>
      </c>
      <c r="C220" s="268"/>
      <c r="D220" s="269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  <c r="O220" s="270"/>
      <c r="P220" s="268"/>
      <c r="Q220" s="242">
        <v>1966</v>
      </c>
      <c r="R220" s="527"/>
      <c r="S220" s="527"/>
      <c r="T220" s="172" t="s">
        <v>414</v>
      </c>
    </row>
    <row r="221" spans="2:20" x14ac:dyDescent="0.3">
      <c r="B221" s="266" t="s">
        <v>194</v>
      </c>
      <c r="C221" s="268"/>
      <c r="D221" s="269"/>
      <c r="E221" s="269"/>
      <c r="F221" s="269"/>
      <c r="G221" s="269"/>
      <c r="H221" s="269"/>
      <c r="I221" s="269"/>
      <c r="J221" s="269"/>
      <c r="K221" s="269"/>
      <c r="L221" s="269"/>
      <c r="M221" s="269"/>
      <c r="N221" s="269"/>
      <c r="O221" s="270"/>
      <c r="P221" s="268"/>
      <c r="Q221" s="242">
        <v>1967</v>
      </c>
      <c r="R221" s="527"/>
      <c r="S221" s="527"/>
      <c r="T221" s="168" t="s">
        <v>69</v>
      </c>
    </row>
    <row r="222" spans="2:20" x14ac:dyDescent="0.2">
      <c r="B222" s="535" t="s">
        <v>27</v>
      </c>
      <c r="C222" s="536"/>
      <c r="D222" s="536"/>
      <c r="E222" s="536"/>
      <c r="F222" s="536"/>
      <c r="G222" s="536"/>
      <c r="H222" s="536"/>
      <c r="I222" s="536"/>
      <c r="J222" s="536"/>
      <c r="K222" s="536"/>
      <c r="L222" s="536"/>
      <c r="M222" s="536"/>
      <c r="N222" s="536"/>
      <c r="O222" s="536"/>
      <c r="P222" s="536"/>
      <c r="Q222" s="536"/>
      <c r="R222" s="536"/>
      <c r="S222" s="536"/>
      <c r="T222" s="537"/>
    </row>
    <row r="223" spans="2:20" x14ac:dyDescent="0.3">
      <c r="B223" s="266" t="s">
        <v>195</v>
      </c>
      <c r="C223" s="267"/>
      <c r="D223" s="269"/>
      <c r="E223" s="269"/>
      <c r="F223" s="269"/>
      <c r="G223" s="269"/>
      <c r="H223" s="269"/>
      <c r="I223" s="269"/>
      <c r="J223" s="269"/>
      <c r="K223" s="269"/>
      <c r="L223" s="269"/>
      <c r="M223" s="269"/>
      <c r="N223" s="269"/>
      <c r="O223" s="270"/>
      <c r="P223" s="268"/>
      <c r="Q223" s="242">
        <v>1968</v>
      </c>
      <c r="R223" s="527"/>
      <c r="S223" s="527"/>
      <c r="T223" s="175"/>
    </row>
    <row r="224" spans="2:20" x14ac:dyDescent="0.3">
      <c r="B224" s="266" t="s">
        <v>196</v>
      </c>
      <c r="C224" s="267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70"/>
      <c r="P224" s="268"/>
      <c r="Q224" s="242">
        <v>1969</v>
      </c>
      <c r="R224" s="527"/>
      <c r="S224" s="527"/>
      <c r="T224" s="175"/>
    </row>
    <row r="225" spans="2:21" x14ac:dyDescent="0.3">
      <c r="B225" s="266" t="s">
        <v>197</v>
      </c>
      <c r="C225" s="267"/>
      <c r="D225" s="269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  <c r="O225" s="270"/>
      <c r="P225" s="268"/>
      <c r="Q225" s="242">
        <v>1970</v>
      </c>
      <c r="R225" s="527"/>
      <c r="S225" s="527"/>
      <c r="T225" s="175"/>
    </row>
    <row r="226" spans="2:21" x14ac:dyDescent="0.3">
      <c r="B226" s="266" t="s">
        <v>198</v>
      </c>
      <c r="C226" s="267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70"/>
      <c r="P226" s="268"/>
      <c r="Q226" s="242">
        <v>1971</v>
      </c>
      <c r="R226" s="527"/>
      <c r="S226" s="527"/>
      <c r="T226" s="175"/>
    </row>
    <row r="227" spans="2:21" ht="15.75" thickBot="1" x14ac:dyDescent="0.35">
      <c r="B227" s="271" t="s">
        <v>199</v>
      </c>
      <c r="C227" s="272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5"/>
      <c r="P227" s="272"/>
      <c r="Q227" s="276">
        <v>1972</v>
      </c>
      <c r="R227" s="538"/>
      <c r="S227" s="538"/>
      <c r="T227" s="176"/>
    </row>
    <row r="229" spans="2:21" x14ac:dyDescent="0.2">
      <c r="B229" s="124" t="s">
        <v>607</v>
      </c>
      <c r="C229" s="125"/>
      <c r="D229" s="126"/>
      <c r="E229" s="126"/>
      <c r="M229" s="70"/>
      <c r="O229" s="71"/>
      <c r="R229" s="34"/>
      <c r="S229" s="34"/>
      <c r="T229" s="34"/>
      <c r="U229" s="34"/>
    </row>
  </sheetData>
  <mergeCells count="418">
    <mergeCell ref="B138:G138"/>
    <mergeCell ref="R205:S205"/>
    <mergeCell ref="B1:T1"/>
    <mergeCell ref="B2:T2"/>
    <mergeCell ref="B3:T3"/>
    <mergeCell ref="B4:E4"/>
    <mergeCell ref="G4:T4"/>
    <mergeCell ref="B5:E5"/>
    <mergeCell ref="G5:T5"/>
    <mergeCell ref="B6:E6"/>
    <mergeCell ref="G6:T6"/>
    <mergeCell ref="B7:E7"/>
    <mergeCell ref="G7:T7"/>
    <mergeCell ref="B8:E8"/>
    <mergeCell ref="G8:T8"/>
    <mergeCell ref="B9:E9"/>
    <mergeCell ref="G9:T9"/>
    <mergeCell ref="B10:T10"/>
    <mergeCell ref="E11:G11"/>
    <mergeCell ref="J11:T11"/>
    <mergeCell ref="E12:G12"/>
    <mergeCell ref="J12:T12"/>
    <mergeCell ref="E13:G13"/>
    <mergeCell ref="J13:T13"/>
    <mergeCell ref="E14:G14"/>
    <mergeCell ref="H14:T14"/>
    <mergeCell ref="B15:T15"/>
    <mergeCell ref="B16:T16"/>
    <mergeCell ref="E17:G17"/>
    <mergeCell ref="J17:T17"/>
    <mergeCell ref="B19:T19"/>
    <mergeCell ref="B20:J20"/>
    <mergeCell ref="K20:O20"/>
    <mergeCell ref="P20:T20"/>
    <mergeCell ref="B21:J21"/>
    <mergeCell ref="L21:N21"/>
    <mergeCell ref="Q21:S21"/>
    <mergeCell ref="B22:J22"/>
    <mergeCell ref="L22:N22"/>
    <mergeCell ref="P22:T22"/>
    <mergeCell ref="B23:J23"/>
    <mergeCell ref="L23:N23"/>
    <mergeCell ref="P23:T23"/>
    <mergeCell ref="B24:J24"/>
    <mergeCell ref="L24:N24"/>
    <mergeCell ref="P24:T24"/>
    <mergeCell ref="B25:J25"/>
    <mergeCell ref="L25:N25"/>
    <mergeCell ref="P25:T25"/>
    <mergeCell ref="B26:J26"/>
    <mergeCell ref="L26:N26"/>
    <mergeCell ref="P26:T26"/>
    <mergeCell ref="B27:J27"/>
    <mergeCell ref="L27:N27"/>
    <mergeCell ref="P27:T27"/>
    <mergeCell ref="B28:J28"/>
    <mergeCell ref="L28:N28"/>
    <mergeCell ref="P28:T28"/>
    <mergeCell ref="B29:J29"/>
    <mergeCell ref="L29:N29"/>
    <mergeCell ref="P29:T29"/>
    <mergeCell ref="B30:J30"/>
    <mergeCell ref="L30:N30"/>
    <mergeCell ref="P30:T30"/>
    <mergeCell ref="B31:J31"/>
    <mergeCell ref="L31:N31"/>
    <mergeCell ref="P31:T31"/>
    <mergeCell ref="B32:J32"/>
    <mergeCell ref="L32:N32"/>
    <mergeCell ref="P32:T32"/>
    <mergeCell ref="B33:J33"/>
    <mergeCell ref="L33:N33"/>
    <mergeCell ref="Q33:S33"/>
    <mergeCell ref="B34:J34"/>
    <mergeCell ref="L34:N34"/>
    <mergeCell ref="Q34:S34"/>
    <mergeCell ref="B35:J35"/>
    <mergeCell ref="L35:N35"/>
    <mergeCell ref="O35:T35"/>
    <mergeCell ref="B37:T37"/>
    <mergeCell ref="B38:G38"/>
    <mergeCell ref="H38:L38"/>
    <mergeCell ref="M38:P38"/>
    <mergeCell ref="Q38:S38"/>
    <mergeCell ref="B39:G39"/>
    <mergeCell ref="I39:L39"/>
    <mergeCell ref="N39:P39"/>
    <mergeCell ref="R39:S39"/>
    <mergeCell ref="B40:G40"/>
    <mergeCell ref="I40:L40"/>
    <mergeCell ref="N40:P40"/>
    <mergeCell ref="R40:S40"/>
    <mergeCell ref="B41:G41"/>
    <mergeCell ref="I41:L41"/>
    <mergeCell ref="N41:P41"/>
    <mergeCell ref="R41:S41"/>
    <mergeCell ref="B42:G42"/>
    <mergeCell ref="I42:L42"/>
    <mergeCell ref="N42:P42"/>
    <mergeCell ref="R42:S42"/>
    <mergeCell ref="B43:G43"/>
    <mergeCell ref="I43:L43"/>
    <mergeCell ref="M43:P43"/>
    <mergeCell ref="Q43:S43"/>
    <mergeCell ref="B44:G44"/>
    <mergeCell ref="I44:L44"/>
    <mergeCell ref="M44:P44"/>
    <mergeCell ref="Q44:S44"/>
    <mergeCell ref="B45:G45"/>
    <mergeCell ref="I45:L45"/>
    <mergeCell ref="M45:P45"/>
    <mergeCell ref="Q45:S45"/>
    <mergeCell ref="B46:G46"/>
    <mergeCell ref="I46:L46"/>
    <mergeCell ref="M46:P46"/>
    <mergeCell ref="Q46:S46"/>
    <mergeCell ref="B47:G47"/>
    <mergeCell ref="I47:L47"/>
    <mergeCell ref="M47:P47"/>
    <mergeCell ref="Q47:S47"/>
    <mergeCell ref="B48:G48"/>
    <mergeCell ref="I48:L48"/>
    <mergeCell ref="M48:P48"/>
    <mergeCell ref="Q48:S48"/>
    <mergeCell ref="B49:G49"/>
    <mergeCell ref="I49:L49"/>
    <mergeCell ref="M49:P49"/>
    <mergeCell ref="Q49:S49"/>
    <mergeCell ref="B50:T50"/>
    <mergeCell ref="B51:G51"/>
    <mergeCell ref="I51:L51"/>
    <mergeCell ref="M51:P51"/>
    <mergeCell ref="Q51:S51"/>
    <mergeCell ref="B57:T57"/>
    <mergeCell ref="B58:P58"/>
    <mergeCell ref="R58:S58"/>
    <mergeCell ref="B59:P59"/>
    <mergeCell ref="R59:S59"/>
    <mergeCell ref="B52:G52"/>
    <mergeCell ref="B53:G53"/>
    <mergeCell ref="B54:G54"/>
    <mergeCell ref="B55:G55"/>
    <mergeCell ref="R55:S55"/>
    <mergeCell ref="M52:P52"/>
    <mergeCell ref="Q52:S52"/>
    <mergeCell ref="M53:P53"/>
    <mergeCell ref="Q53:S53"/>
    <mergeCell ref="I52:L52"/>
    <mergeCell ref="I53:L53"/>
    <mergeCell ref="N54:P54"/>
    <mergeCell ref="Q54:S54"/>
    <mergeCell ref="B66:T66"/>
    <mergeCell ref="B67:Q67"/>
    <mergeCell ref="R67:T67"/>
    <mergeCell ref="B70:T70"/>
    <mergeCell ref="B71:Q71"/>
    <mergeCell ref="R71:T71"/>
    <mergeCell ref="B60:P60"/>
    <mergeCell ref="R60:S60"/>
    <mergeCell ref="B61:P61"/>
    <mergeCell ref="R61:S61"/>
    <mergeCell ref="B62:P62"/>
    <mergeCell ref="R62:S62"/>
    <mergeCell ref="B63:P63"/>
    <mergeCell ref="R63:S63"/>
    <mergeCell ref="B65:T65"/>
    <mergeCell ref="R68:T68"/>
    <mergeCell ref="R69:T69"/>
    <mergeCell ref="S100:T100"/>
    <mergeCell ref="R84:T84"/>
    <mergeCell ref="R85:T85"/>
    <mergeCell ref="R86:T86"/>
    <mergeCell ref="B79:T79"/>
    <mergeCell ref="B80:Q80"/>
    <mergeCell ref="R80:T80"/>
    <mergeCell ref="B74:T74"/>
    <mergeCell ref="B76:Q76"/>
    <mergeCell ref="R76:T76"/>
    <mergeCell ref="B83:T83"/>
    <mergeCell ref="B125:Q125"/>
    <mergeCell ref="R72:T72"/>
    <mergeCell ref="R73:T73"/>
    <mergeCell ref="R77:T77"/>
    <mergeCell ref="R78:T78"/>
    <mergeCell ref="R81:T81"/>
    <mergeCell ref="R82:T82"/>
    <mergeCell ref="J105:K105"/>
    <mergeCell ref="L105:Q105"/>
    <mergeCell ref="S105:T105"/>
    <mergeCell ref="B89:T89"/>
    <mergeCell ref="B95:T95"/>
    <mergeCell ref="B96:T96"/>
    <mergeCell ref="B97:Q97"/>
    <mergeCell ref="S97:T97"/>
    <mergeCell ref="B98:Q98"/>
    <mergeCell ref="S98:T98"/>
    <mergeCell ref="R90:S90"/>
    <mergeCell ref="R91:S91"/>
    <mergeCell ref="R92:S92"/>
    <mergeCell ref="R93:S93"/>
    <mergeCell ref="B99:Q99"/>
    <mergeCell ref="S99:T99"/>
    <mergeCell ref="B100:Q100"/>
    <mergeCell ref="N134:S134"/>
    <mergeCell ref="B133:T133"/>
    <mergeCell ref="T134:T135"/>
    <mergeCell ref="N135:P135"/>
    <mergeCell ref="Q135:S135"/>
    <mergeCell ref="S106:T106"/>
    <mergeCell ref="B129:Q129"/>
    <mergeCell ref="B122:Q122"/>
    <mergeCell ref="B115:Q115"/>
    <mergeCell ref="B109:H109"/>
    <mergeCell ref="J109:K109"/>
    <mergeCell ref="L109:T109"/>
    <mergeCell ref="B110:T110"/>
    <mergeCell ref="B111:Q111"/>
    <mergeCell ref="S111:T111"/>
    <mergeCell ref="S119:T119"/>
    <mergeCell ref="B120:T120"/>
    <mergeCell ref="B121:Q121"/>
    <mergeCell ref="S121:T121"/>
    <mergeCell ref="S129:T129"/>
    <mergeCell ref="B130:Q130"/>
    <mergeCell ref="S130:T130"/>
    <mergeCell ref="B131:Q131"/>
    <mergeCell ref="S131:T131"/>
    <mergeCell ref="B101:Q101"/>
    <mergeCell ref="S101:T101"/>
    <mergeCell ref="S115:T115"/>
    <mergeCell ref="B116:Q116"/>
    <mergeCell ref="S116:T116"/>
    <mergeCell ref="B112:Q112"/>
    <mergeCell ref="S112:T112"/>
    <mergeCell ref="B113:Q113"/>
    <mergeCell ref="S113:T113"/>
    <mergeCell ref="B114:Q114"/>
    <mergeCell ref="S114:T114"/>
    <mergeCell ref="B107:H107"/>
    <mergeCell ref="J107:K107"/>
    <mergeCell ref="L107:Q107"/>
    <mergeCell ref="S107:T107"/>
    <mergeCell ref="B108:H108"/>
    <mergeCell ref="J108:K108"/>
    <mergeCell ref="L108:Q108"/>
    <mergeCell ref="B102:Q102"/>
    <mergeCell ref="S102:T102"/>
    <mergeCell ref="B103:T103"/>
    <mergeCell ref="B104:H104"/>
    <mergeCell ref="J104:K104"/>
    <mergeCell ref="L104:Q104"/>
    <mergeCell ref="B118:Q118"/>
    <mergeCell ref="S118:T118"/>
    <mergeCell ref="B119:Q119"/>
    <mergeCell ref="B168:L168"/>
    <mergeCell ref="P168:Q168"/>
    <mergeCell ref="R168:T168"/>
    <mergeCell ref="P157:Q157"/>
    <mergeCell ref="S125:T125"/>
    <mergeCell ref="B126:Q126"/>
    <mergeCell ref="S126:T126"/>
    <mergeCell ref="B127:T127"/>
    <mergeCell ref="B128:Q128"/>
    <mergeCell ref="S128:T128"/>
    <mergeCell ref="I140:J140"/>
    <mergeCell ref="L140:M140"/>
    <mergeCell ref="O140:P140"/>
    <mergeCell ref="R140:S140"/>
    <mergeCell ref="B134:G135"/>
    <mergeCell ref="I138:J138"/>
    <mergeCell ref="L138:M138"/>
    <mergeCell ref="O138:P138"/>
    <mergeCell ref="Q138:S138"/>
    <mergeCell ref="I139:J139"/>
    <mergeCell ref="L139:M139"/>
    <mergeCell ref="R225:S225"/>
    <mergeCell ref="R226:S226"/>
    <mergeCell ref="R227:S227"/>
    <mergeCell ref="B194:P194"/>
    <mergeCell ref="R194:S194"/>
    <mergeCell ref="B195:P195"/>
    <mergeCell ref="B163:E163"/>
    <mergeCell ref="S122:T122"/>
    <mergeCell ref="B123:Q123"/>
    <mergeCell ref="S123:T123"/>
    <mergeCell ref="B124:Q124"/>
    <mergeCell ref="S124:T124"/>
    <mergeCell ref="O139:P139"/>
    <mergeCell ref="Q139:S139"/>
    <mergeCell ref="I136:J136"/>
    <mergeCell ref="L136:M136"/>
    <mergeCell ref="O136:P136"/>
    <mergeCell ref="R136:S136"/>
    <mergeCell ref="I137:J137"/>
    <mergeCell ref="L137:M137"/>
    <mergeCell ref="O137:P137"/>
    <mergeCell ref="R137:S137"/>
    <mergeCell ref="H134:J135"/>
    <mergeCell ref="K134:M135"/>
    <mergeCell ref="S104:T104"/>
    <mergeCell ref="B117:Q117"/>
    <mergeCell ref="S117:T117"/>
    <mergeCell ref="S108:T108"/>
    <mergeCell ref="B105:H105"/>
    <mergeCell ref="B106:H106"/>
    <mergeCell ref="J106:K106"/>
    <mergeCell ref="L106:Q106"/>
    <mergeCell ref="B166:L166"/>
    <mergeCell ref="P166:Q166"/>
    <mergeCell ref="R166:T166"/>
    <mergeCell ref="B142:T142"/>
    <mergeCell ref="B143:T143"/>
    <mergeCell ref="B144:L144"/>
    <mergeCell ref="M144:N144"/>
    <mergeCell ref="O144:Q144"/>
    <mergeCell ref="R144:T144"/>
    <mergeCell ref="S145:T145"/>
    <mergeCell ref="S146:T146"/>
    <mergeCell ref="S147:T147"/>
    <mergeCell ref="P145:Q145"/>
    <mergeCell ref="P146:Q146"/>
    <mergeCell ref="P147:Q147"/>
    <mergeCell ref="P148:Q148"/>
    <mergeCell ref="S148:T148"/>
    <mergeCell ref="S149:T149"/>
    <mergeCell ref="S150:T150"/>
    <mergeCell ref="S151:T151"/>
    <mergeCell ref="S152:T152"/>
    <mergeCell ref="S153:T153"/>
    <mergeCell ref="S154:T154"/>
    <mergeCell ref="S159:T159"/>
    <mergeCell ref="S160:T160"/>
    <mergeCell ref="S157:T157"/>
    <mergeCell ref="S158:T158"/>
    <mergeCell ref="R224:S224"/>
    <mergeCell ref="R186:S186"/>
    <mergeCell ref="R187:S187"/>
    <mergeCell ref="R188:S188"/>
    <mergeCell ref="B190:T190"/>
    <mergeCell ref="B191:P191"/>
    <mergeCell ref="R191:S191"/>
    <mergeCell ref="B172:L172"/>
    <mergeCell ref="O172:Q172"/>
    <mergeCell ref="R172:T172"/>
    <mergeCell ref="B173:L173"/>
    <mergeCell ref="O173:Q173"/>
    <mergeCell ref="R173:T173"/>
    <mergeCell ref="B192:P192"/>
    <mergeCell ref="R192:S192"/>
    <mergeCell ref="B193:P193"/>
    <mergeCell ref="R193:S193"/>
    <mergeCell ref="B174:L175"/>
    <mergeCell ref="M174:N174"/>
    <mergeCell ref="O174:Q174"/>
    <mergeCell ref="R174:T174"/>
    <mergeCell ref="P175:Q175"/>
    <mergeCell ref="R179:S179"/>
    <mergeCell ref="R180:S180"/>
    <mergeCell ref="P149:Q149"/>
    <mergeCell ref="B155:T155"/>
    <mergeCell ref="S156:T156"/>
    <mergeCell ref="R169:T169"/>
    <mergeCell ref="B170:L170"/>
    <mergeCell ref="P170:Q170"/>
    <mergeCell ref="R170:T170"/>
    <mergeCell ref="B171:L171"/>
    <mergeCell ref="O171:Q171"/>
    <mergeCell ref="R171:T171"/>
    <mergeCell ref="B167:L167"/>
    <mergeCell ref="P167:Q167"/>
    <mergeCell ref="R167:T167"/>
    <mergeCell ref="S161:T161"/>
    <mergeCell ref="B162:T162"/>
    <mergeCell ref="O163:Q163"/>
    <mergeCell ref="S163:T163"/>
    <mergeCell ref="B164:T164"/>
    <mergeCell ref="B165:L165"/>
    <mergeCell ref="M165:N165"/>
    <mergeCell ref="O165:Q165"/>
    <mergeCell ref="R165:T165"/>
    <mergeCell ref="H163:L163"/>
    <mergeCell ref="B177:T177"/>
    <mergeCell ref="R178:S178"/>
    <mergeCell ref="S175:T175"/>
    <mergeCell ref="B169:L169"/>
    <mergeCell ref="P169:Q169"/>
    <mergeCell ref="R181:S181"/>
    <mergeCell ref="R182:S182"/>
    <mergeCell ref="R183:S183"/>
    <mergeCell ref="R184:S184"/>
    <mergeCell ref="R185:S185"/>
    <mergeCell ref="R195:S195"/>
    <mergeCell ref="B197:T197"/>
    <mergeCell ref="B198:T198"/>
    <mergeCell ref="R199:T199"/>
    <mergeCell ref="R200:T200"/>
    <mergeCell ref="R201:T201"/>
    <mergeCell ref="R202:T202"/>
    <mergeCell ref="R203:T203"/>
    <mergeCell ref="B204:T204"/>
    <mergeCell ref="B206:T206"/>
    <mergeCell ref="R207:S207"/>
    <mergeCell ref="B217:T217"/>
    <mergeCell ref="R218:S218"/>
    <mergeCell ref="R219:S219"/>
    <mergeCell ref="R220:S220"/>
    <mergeCell ref="R221:S221"/>
    <mergeCell ref="B222:T222"/>
    <mergeCell ref="R223:S223"/>
    <mergeCell ref="R208:S208"/>
    <mergeCell ref="R209:S209"/>
    <mergeCell ref="R210:S210"/>
    <mergeCell ref="R211:S211"/>
    <mergeCell ref="R212:S212"/>
    <mergeCell ref="R213:S213"/>
    <mergeCell ref="R214:S214"/>
    <mergeCell ref="R215:S215"/>
    <mergeCell ref="R216:S216"/>
  </mergeCells>
  <hyperlinks>
    <hyperlink ref="B1:T1" r:id="rId1" display="AÑO  TRIBUTARIO  2026" xr:uid="{F60FE5B7-ACEA-4927-9CB7-A10DD26A7DDD}"/>
    <hyperlink ref="B204:T204" r:id="rId2" display="ANTECEDENTES ROYALTY MINERO LEY N° 21.591" xr:uid="{58077AA1-38A8-4A39-A03F-D009B5DD3E41}"/>
  </hyperlinks>
  <pageMargins left="0.70866141732283472" right="0.23622047244094491" top="0.74803149606299213" bottom="0.74803149606299213" header="0.31496062992125984" footer="0.31496062992125984"/>
  <pageSetup scale="76" orientation="portrait" r:id="rId3"/>
  <rowBreaks count="3" manualBreakCount="3">
    <brk id="63" min="1" max="19" man="1"/>
    <brk id="132" min="1" max="19" man="1"/>
    <brk id="196" min="1" max="19" man="1"/>
  </rowBreak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FB101"/>
  <sheetViews>
    <sheetView showGridLines="0" zoomScale="85" zoomScaleNormal="85" workbookViewId="0">
      <selection sqref="A1:XFD1048576"/>
    </sheetView>
  </sheetViews>
  <sheetFormatPr baseColWidth="10" defaultColWidth="8.83203125" defaultRowHeight="20.25" customHeight="1" x14ac:dyDescent="0.2"/>
  <cols>
    <col min="1" max="1" width="4.1640625" style="302" customWidth="1"/>
    <col min="2" max="2" width="105.6640625" style="302" customWidth="1"/>
    <col min="3" max="3" width="11.1640625" style="302" customWidth="1"/>
    <col min="4" max="4" width="65" style="303" customWidth="1"/>
    <col min="5" max="5" width="4.1640625" style="302" customWidth="1"/>
    <col min="6" max="16384" width="8.83203125" style="302"/>
  </cols>
  <sheetData>
    <row r="1" spans="2:158" ht="46.5" customHeight="1" x14ac:dyDescent="0.2">
      <c r="B1" s="760" t="s">
        <v>453</v>
      </c>
      <c r="C1" s="760"/>
      <c r="D1" s="760"/>
      <c r="E1" s="760"/>
    </row>
    <row r="3" spans="2:158" ht="20.25" customHeight="1" x14ac:dyDescent="0.2">
      <c r="B3" s="769" t="s">
        <v>412</v>
      </c>
      <c r="C3" s="770"/>
      <c r="D3" s="770"/>
      <c r="E3" s="770"/>
    </row>
    <row r="4" spans="2:158" ht="20.25" customHeight="1" thickBot="1" x14ac:dyDescent="0.25">
      <c r="B4" s="761" t="s">
        <v>48</v>
      </c>
      <c r="C4" s="762"/>
      <c r="D4" s="762"/>
      <c r="E4" s="763"/>
    </row>
    <row r="5" spans="2:158" ht="20.25" customHeight="1" x14ac:dyDescent="0.35">
      <c r="B5" s="281" t="s">
        <v>49</v>
      </c>
      <c r="C5" s="282">
        <v>1657</v>
      </c>
      <c r="D5" s="283"/>
      <c r="E5" s="284" t="s">
        <v>50</v>
      </c>
    </row>
    <row r="6" spans="2:158" ht="20.25" customHeight="1" x14ac:dyDescent="0.35">
      <c r="B6" s="285" t="s">
        <v>51</v>
      </c>
      <c r="C6" s="286">
        <v>1658</v>
      </c>
      <c r="D6" s="287"/>
      <c r="E6" s="288" t="s">
        <v>50</v>
      </c>
    </row>
    <row r="7" spans="2:158" ht="20.25" customHeight="1" x14ac:dyDescent="0.35">
      <c r="B7" s="285" t="s">
        <v>52</v>
      </c>
      <c r="C7" s="286">
        <v>1659</v>
      </c>
      <c r="D7" s="287"/>
      <c r="E7" s="288" t="s">
        <v>50</v>
      </c>
    </row>
    <row r="8" spans="2:158" ht="20.25" customHeight="1" x14ac:dyDescent="0.35">
      <c r="B8" s="285" t="s">
        <v>53</v>
      </c>
      <c r="C8" s="286">
        <v>1660</v>
      </c>
      <c r="D8" s="287"/>
      <c r="E8" s="288" t="s">
        <v>50</v>
      </c>
    </row>
    <row r="9" spans="2:158" ht="20.25" customHeight="1" x14ac:dyDescent="0.35">
      <c r="B9" s="285" t="s">
        <v>54</v>
      </c>
      <c r="C9" s="286">
        <v>1661</v>
      </c>
      <c r="D9" s="289"/>
      <c r="E9" s="290" t="s">
        <v>414</v>
      </c>
    </row>
    <row r="10" spans="2:158" ht="20.25" customHeight="1" x14ac:dyDescent="0.35">
      <c r="B10" s="285" t="s">
        <v>55</v>
      </c>
      <c r="C10" s="286">
        <v>1662</v>
      </c>
      <c r="D10" s="289"/>
      <c r="E10" s="290" t="s">
        <v>414</v>
      </c>
      <c r="FB10" s="304" t="s">
        <v>632</v>
      </c>
    </row>
    <row r="11" spans="2:158" ht="20.25" customHeight="1" x14ac:dyDescent="0.35">
      <c r="B11" s="285" t="s">
        <v>56</v>
      </c>
      <c r="C11" s="286">
        <v>1140</v>
      </c>
      <c r="D11" s="289"/>
      <c r="E11" s="290" t="s">
        <v>414</v>
      </c>
    </row>
    <row r="12" spans="2:158" ht="20.25" customHeight="1" x14ac:dyDescent="0.35">
      <c r="B12" s="285" t="s">
        <v>57</v>
      </c>
      <c r="C12" s="286">
        <v>1663</v>
      </c>
      <c r="D12" s="289"/>
      <c r="E12" s="290" t="s">
        <v>414</v>
      </c>
    </row>
    <row r="13" spans="2:158" ht="20.25" customHeight="1" x14ac:dyDescent="0.35">
      <c r="B13" s="285" t="s">
        <v>58</v>
      </c>
      <c r="C13" s="286">
        <v>1664</v>
      </c>
      <c r="D13" s="289"/>
      <c r="E13" s="290" t="s">
        <v>414</v>
      </c>
    </row>
    <row r="14" spans="2:158" ht="20.25" customHeight="1" x14ac:dyDescent="0.35">
      <c r="B14" s="285" t="s">
        <v>59</v>
      </c>
      <c r="C14" s="286">
        <v>1665</v>
      </c>
      <c r="D14" s="289"/>
      <c r="E14" s="290" t="s">
        <v>414</v>
      </c>
    </row>
    <row r="15" spans="2:158" ht="20.25" customHeight="1" x14ac:dyDescent="0.35">
      <c r="B15" s="285" t="s">
        <v>60</v>
      </c>
      <c r="C15" s="286">
        <v>1666</v>
      </c>
      <c r="D15" s="289"/>
      <c r="E15" s="290" t="s">
        <v>414</v>
      </c>
    </row>
    <row r="16" spans="2:158" ht="20.25" customHeight="1" x14ac:dyDescent="0.35">
      <c r="B16" s="285" t="s">
        <v>61</v>
      </c>
      <c r="C16" s="286">
        <v>1667</v>
      </c>
      <c r="D16" s="289"/>
      <c r="E16" s="290" t="s">
        <v>414</v>
      </c>
    </row>
    <row r="17" spans="2:5" ht="20.25" customHeight="1" x14ac:dyDescent="0.35">
      <c r="B17" s="285" t="s">
        <v>62</v>
      </c>
      <c r="C17" s="286">
        <v>1668</v>
      </c>
      <c r="D17" s="289"/>
      <c r="E17" s="290" t="s">
        <v>414</v>
      </c>
    </row>
    <row r="18" spans="2:5" ht="20.25" customHeight="1" x14ac:dyDescent="0.35">
      <c r="B18" s="285" t="s">
        <v>63</v>
      </c>
      <c r="C18" s="286">
        <v>1141</v>
      </c>
      <c r="D18" s="289"/>
      <c r="E18" s="290" t="s">
        <v>414</v>
      </c>
    </row>
    <row r="19" spans="2:5" ht="20.25" customHeight="1" x14ac:dyDescent="0.35">
      <c r="B19" s="285" t="s">
        <v>64</v>
      </c>
      <c r="C19" s="286">
        <v>1142</v>
      </c>
      <c r="D19" s="289"/>
      <c r="E19" s="290" t="s">
        <v>414</v>
      </c>
    </row>
    <row r="20" spans="2:5" ht="20.25" customHeight="1" x14ac:dyDescent="0.35">
      <c r="B20" s="285" t="s">
        <v>65</v>
      </c>
      <c r="C20" s="286">
        <v>1669</v>
      </c>
      <c r="D20" s="289"/>
      <c r="E20" s="290" t="s">
        <v>414</v>
      </c>
    </row>
    <row r="21" spans="2:5" ht="20.25" customHeight="1" x14ac:dyDescent="0.35">
      <c r="B21" s="285" t="s">
        <v>66</v>
      </c>
      <c r="C21" s="286">
        <v>1670</v>
      </c>
      <c r="D21" s="289"/>
      <c r="E21" s="290" t="s">
        <v>414</v>
      </c>
    </row>
    <row r="22" spans="2:5" ht="20.25" customHeight="1" x14ac:dyDescent="0.35">
      <c r="B22" s="285" t="s">
        <v>67</v>
      </c>
      <c r="C22" s="286">
        <v>1671</v>
      </c>
      <c r="D22" s="289"/>
      <c r="E22" s="290" t="s">
        <v>414</v>
      </c>
    </row>
    <row r="23" spans="2:5" ht="20.25" customHeight="1" thickBot="1" x14ac:dyDescent="0.4">
      <c r="B23" s="291" t="s">
        <v>68</v>
      </c>
      <c r="C23" s="292">
        <v>1672</v>
      </c>
      <c r="D23" s="278">
        <f>SUM(D5:D22)</f>
        <v>0</v>
      </c>
      <c r="E23" s="293" t="s">
        <v>69</v>
      </c>
    </row>
    <row r="24" spans="2:5" ht="20.25" customHeight="1" thickBot="1" x14ac:dyDescent="0.25">
      <c r="B24" s="764" t="s">
        <v>70</v>
      </c>
      <c r="C24" s="765"/>
      <c r="D24" s="765"/>
      <c r="E24" s="766"/>
    </row>
    <row r="25" spans="2:5" ht="20.25" customHeight="1" x14ac:dyDescent="0.35">
      <c r="B25" s="294" t="s">
        <v>71</v>
      </c>
      <c r="C25" s="282">
        <v>1673</v>
      </c>
      <c r="D25" s="295"/>
      <c r="E25" s="290" t="s">
        <v>414</v>
      </c>
    </row>
    <row r="26" spans="2:5" ht="20.25" customHeight="1" x14ac:dyDescent="0.35">
      <c r="B26" s="296" t="s">
        <v>72</v>
      </c>
      <c r="C26" s="286">
        <v>1674</v>
      </c>
      <c r="D26" s="287"/>
      <c r="E26" s="288" t="s">
        <v>50</v>
      </c>
    </row>
    <row r="27" spans="2:5" ht="20.25" customHeight="1" x14ac:dyDescent="0.35">
      <c r="B27" s="296" t="s">
        <v>73</v>
      </c>
      <c r="C27" s="286">
        <v>1144</v>
      </c>
      <c r="D27" s="287"/>
      <c r="E27" s="288" t="s">
        <v>50</v>
      </c>
    </row>
    <row r="28" spans="2:5" ht="20.25" customHeight="1" x14ac:dyDescent="0.35">
      <c r="B28" s="296" t="s">
        <v>57</v>
      </c>
      <c r="C28" s="286">
        <v>1675</v>
      </c>
      <c r="D28" s="287"/>
      <c r="E28" s="288" t="s">
        <v>50</v>
      </c>
    </row>
    <row r="29" spans="2:5" ht="20.25" customHeight="1" x14ac:dyDescent="0.35">
      <c r="B29" s="296" t="s">
        <v>74</v>
      </c>
      <c r="C29" s="286">
        <v>1175</v>
      </c>
      <c r="D29" s="287"/>
      <c r="E29" s="288" t="s">
        <v>50</v>
      </c>
    </row>
    <row r="30" spans="2:5" ht="20.25" customHeight="1" x14ac:dyDescent="0.35">
      <c r="B30" s="296" t="s">
        <v>75</v>
      </c>
      <c r="C30" s="286">
        <v>1676</v>
      </c>
      <c r="D30" s="287"/>
      <c r="E30" s="288" t="s">
        <v>50</v>
      </c>
    </row>
    <row r="31" spans="2:5" ht="20.25" customHeight="1" x14ac:dyDescent="0.35">
      <c r="B31" s="296" t="s">
        <v>76</v>
      </c>
      <c r="C31" s="286">
        <v>1677</v>
      </c>
      <c r="D31" s="287"/>
      <c r="E31" s="288" t="s">
        <v>50</v>
      </c>
    </row>
    <row r="32" spans="2:5" ht="20.25" customHeight="1" x14ac:dyDescent="0.35">
      <c r="B32" s="296" t="s">
        <v>77</v>
      </c>
      <c r="C32" s="286">
        <v>1678</v>
      </c>
      <c r="D32" s="287"/>
      <c r="E32" s="288" t="s">
        <v>50</v>
      </c>
    </row>
    <row r="33" spans="2:5" ht="20.25" customHeight="1" x14ac:dyDescent="0.35">
      <c r="B33" s="296" t="s">
        <v>78</v>
      </c>
      <c r="C33" s="286">
        <v>1150</v>
      </c>
      <c r="D33" s="287"/>
      <c r="E33" s="288" t="s">
        <v>50</v>
      </c>
    </row>
    <row r="34" spans="2:5" ht="20.25" customHeight="1" x14ac:dyDescent="0.35">
      <c r="B34" s="296" t="s">
        <v>79</v>
      </c>
      <c r="C34" s="286">
        <v>1147</v>
      </c>
      <c r="D34" s="287"/>
      <c r="E34" s="288" t="s">
        <v>50</v>
      </c>
    </row>
    <row r="35" spans="2:5" ht="20.25" customHeight="1" x14ac:dyDescent="0.35">
      <c r="B35" s="296" t="s">
        <v>80</v>
      </c>
      <c r="C35" s="286">
        <v>1148</v>
      </c>
      <c r="D35" s="287"/>
      <c r="E35" s="288" t="s">
        <v>50</v>
      </c>
    </row>
    <row r="36" spans="2:5" ht="20.25" customHeight="1" x14ac:dyDescent="0.35">
      <c r="B36" s="296" t="s">
        <v>81</v>
      </c>
      <c r="C36" s="286">
        <v>1149</v>
      </c>
      <c r="D36" s="287"/>
      <c r="E36" s="288" t="s">
        <v>50</v>
      </c>
    </row>
    <row r="37" spans="2:5" ht="20.25" customHeight="1" x14ac:dyDescent="0.35">
      <c r="B37" s="296" t="s">
        <v>82</v>
      </c>
      <c r="C37" s="286">
        <v>1151</v>
      </c>
      <c r="D37" s="287"/>
      <c r="E37" s="288" t="s">
        <v>50</v>
      </c>
    </row>
    <row r="38" spans="2:5" ht="20.25" customHeight="1" x14ac:dyDescent="0.35">
      <c r="B38" s="297" t="s">
        <v>83</v>
      </c>
      <c r="C38" s="298">
        <v>1991</v>
      </c>
      <c r="D38" s="299"/>
      <c r="E38" s="288" t="s">
        <v>50</v>
      </c>
    </row>
    <row r="39" spans="2:5" ht="20.25" customHeight="1" x14ac:dyDescent="0.35">
      <c r="B39" s="297" t="s">
        <v>84</v>
      </c>
      <c r="C39" s="298">
        <v>1152</v>
      </c>
      <c r="D39" s="299"/>
      <c r="E39" s="290" t="s">
        <v>414</v>
      </c>
    </row>
    <row r="40" spans="2:5" ht="20.25" customHeight="1" x14ac:dyDescent="0.35">
      <c r="B40" s="297" t="s">
        <v>85</v>
      </c>
      <c r="C40" s="298">
        <v>1176</v>
      </c>
      <c r="D40" s="299"/>
      <c r="E40" s="290" t="s">
        <v>414</v>
      </c>
    </row>
    <row r="41" spans="2:5" ht="20.25" customHeight="1" x14ac:dyDescent="0.35">
      <c r="B41" s="297" t="s">
        <v>86</v>
      </c>
      <c r="C41" s="298">
        <v>1679</v>
      </c>
      <c r="D41" s="299"/>
      <c r="E41" s="290" t="s">
        <v>414</v>
      </c>
    </row>
    <row r="42" spans="2:5" ht="20.25" customHeight="1" x14ac:dyDescent="0.35">
      <c r="B42" s="297" t="s">
        <v>87</v>
      </c>
      <c r="C42" s="298">
        <v>1680</v>
      </c>
      <c r="D42" s="299"/>
      <c r="E42" s="290" t="s">
        <v>414</v>
      </c>
    </row>
    <row r="43" spans="2:5" ht="20.25" customHeight="1" x14ac:dyDescent="0.35">
      <c r="B43" s="297" t="s">
        <v>88</v>
      </c>
      <c r="C43" s="298">
        <v>1681</v>
      </c>
      <c r="D43" s="299"/>
      <c r="E43" s="290" t="s">
        <v>414</v>
      </c>
    </row>
    <row r="44" spans="2:5" ht="20.25" customHeight="1" x14ac:dyDescent="0.35">
      <c r="B44" s="297" t="s">
        <v>89</v>
      </c>
      <c r="C44" s="298">
        <v>1974</v>
      </c>
      <c r="D44" s="299"/>
      <c r="E44" s="290" t="s">
        <v>414</v>
      </c>
    </row>
    <row r="45" spans="2:5" ht="20.25" customHeight="1" x14ac:dyDescent="0.35">
      <c r="B45" s="297" t="s">
        <v>90</v>
      </c>
      <c r="C45" s="298">
        <v>1975</v>
      </c>
      <c r="D45" s="299"/>
      <c r="E45" s="290" t="s">
        <v>414</v>
      </c>
    </row>
    <row r="46" spans="2:5" ht="20.25" customHeight="1" x14ac:dyDescent="0.35">
      <c r="B46" s="297" t="s">
        <v>91</v>
      </c>
      <c r="C46" s="298">
        <v>1682</v>
      </c>
      <c r="D46" s="299"/>
      <c r="E46" s="290" t="s">
        <v>414</v>
      </c>
    </row>
    <row r="47" spans="2:5" ht="20.25" customHeight="1" x14ac:dyDescent="0.35">
      <c r="B47" s="296" t="s">
        <v>92</v>
      </c>
      <c r="C47" s="286">
        <v>1683</v>
      </c>
      <c r="D47" s="289"/>
      <c r="E47" s="290" t="s">
        <v>414</v>
      </c>
    </row>
    <row r="48" spans="2:5" ht="20.25" customHeight="1" x14ac:dyDescent="0.35">
      <c r="B48" s="296" t="s">
        <v>93</v>
      </c>
      <c r="C48" s="286">
        <v>1684</v>
      </c>
      <c r="D48" s="289"/>
      <c r="E48" s="290" t="s">
        <v>414</v>
      </c>
    </row>
    <row r="49" spans="2:5" ht="20.25" customHeight="1" x14ac:dyDescent="0.35">
      <c r="B49" s="296" t="s">
        <v>94</v>
      </c>
      <c r="C49" s="286">
        <v>1685</v>
      </c>
      <c r="D49" s="289"/>
      <c r="E49" s="290" t="s">
        <v>414</v>
      </c>
    </row>
    <row r="50" spans="2:5" ht="20.25" customHeight="1" x14ac:dyDescent="0.35">
      <c r="B50" s="296" t="s">
        <v>95</v>
      </c>
      <c r="C50" s="286">
        <v>1686</v>
      </c>
      <c r="D50" s="289"/>
      <c r="E50" s="290" t="s">
        <v>414</v>
      </c>
    </row>
    <row r="51" spans="2:5" ht="20.25" customHeight="1" x14ac:dyDescent="0.35">
      <c r="B51" s="296" t="s">
        <v>96</v>
      </c>
      <c r="C51" s="286">
        <v>1183</v>
      </c>
      <c r="D51" s="289"/>
      <c r="E51" s="290" t="s">
        <v>414</v>
      </c>
    </row>
    <row r="52" spans="2:5" ht="20.25" customHeight="1" x14ac:dyDescent="0.35">
      <c r="B52" s="296" t="s">
        <v>97</v>
      </c>
      <c r="C52" s="286">
        <v>1687</v>
      </c>
      <c r="D52" s="289"/>
      <c r="E52" s="290" t="s">
        <v>414</v>
      </c>
    </row>
    <row r="53" spans="2:5" ht="20.25" customHeight="1" x14ac:dyDescent="0.35">
      <c r="B53" s="296" t="s">
        <v>98</v>
      </c>
      <c r="C53" s="286">
        <v>1688</v>
      </c>
      <c r="D53" s="289"/>
      <c r="E53" s="290" t="s">
        <v>414</v>
      </c>
    </row>
    <row r="54" spans="2:5" ht="20.25" customHeight="1" x14ac:dyDescent="0.35">
      <c r="B54" s="296" t="s">
        <v>99</v>
      </c>
      <c r="C54" s="286">
        <v>1689</v>
      </c>
      <c r="D54" s="289"/>
      <c r="E54" s="290" t="s">
        <v>414</v>
      </c>
    </row>
    <row r="55" spans="2:5" ht="20.25" customHeight="1" x14ac:dyDescent="0.2">
      <c r="B55" s="300" t="s">
        <v>631</v>
      </c>
      <c r="C55" s="286">
        <v>1728</v>
      </c>
      <c r="D55" s="173">
        <f>SUM(D25:D54,D23)</f>
        <v>0</v>
      </c>
      <c r="E55" s="279" t="s">
        <v>69</v>
      </c>
    </row>
    <row r="56" spans="2:5" ht="20.25" customHeight="1" x14ac:dyDescent="0.35">
      <c r="B56" s="296" t="s">
        <v>100</v>
      </c>
      <c r="C56" s="286">
        <v>1154</v>
      </c>
      <c r="D56" s="289"/>
      <c r="E56" s="290" t="s">
        <v>414</v>
      </c>
    </row>
    <row r="57" spans="2:5" ht="20.25" customHeight="1" x14ac:dyDescent="0.35">
      <c r="B57" s="296" t="s">
        <v>101</v>
      </c>
      <c r="C57" s="286">
        <v>1157</v>
      </c>
      <c r="D57" s="289"/>
      <c r="E57" s="290" t="s">
        <v>414</v>
      </c>
    </row>
    <row r="58" spans="2:5" ht="20.25" customHeight="1" thickBot="1" x14ac:dyDescent="0.4">
      <c r="B58" s="301" t="s">
        <v>102</v>
      </c>
      <c r="C58" s="292">
        <v>1690</v>
      </c>
      <c r="D58" s="278">
        <f>SUM(D55:D57)</f>
        <v>0</v>
      </c>
      <c r="E58" s="280" t="s">
        <v>69</v>
      </c>
    </row>
    <row r="62" spans="2:5" ht="20.25" customHeight="1" thickBot="1" x14ac:dyDescent="0.25">
      <c r="B62" s="767" t="s">
        <v>630</v>
      </c>
      <c r="C62" s="768"/>
      <c r="D62" s="768"/>
      <c r="E62" s="768"/>
    </row>
    <row r="63" spans="2:5" ht="20.25" customHeight="1" x14ac:dyDescent="0.35">
      <c r="B63" s="294" t="s">
        <v>103</v>
      </c>
      <c r="C63" s="282">
        <v>1698</v>
      </c>
      <c r="D63" s="295"/>
      <c r="E63" s="284" t="s">
        <v>50</v>
      </c>
    </row>
    <row r="64" spans="2:5" ht="20.25" customHeight="1" x14ac:dyDescent="0.35">
      <c r="B64" s="296" t="s">
        <v>104</v>
      </c>
      <c r="C64" s="286">
        <v>1717</v>
      </c>
      <c r="D64" s="289"/>
      <c r="E64" s="290" t="s">
        <v>414</v>
      </c>
    </row>
    <row r="65" spans="2:5" ht="20.25" customHeight="1" x14ac:dyDescent="0.35">
      <c r="B65" s="296" t="s">
        <v>105</v>
      </c>
      <c r="C65" s="286">
        <v>1692</v>
      </c>
      <c r="D65" s="287"/>
      <c r="E65" s="288" t="s">
        <v>50</v>
      </c>
    </row>
    <row r="66" spans="2:5" ht="20.25" customHeight="1" x14ac:dyDescent="0.35">
      <c r="B66" s="296" t="s">
        <v>106</v>
      </c>
      <c r="C66" s="286">
        <v>1699</v>
      </c>
      <c r="D66" s="287"/>
      <c r="E66" s="288" t="s">
        <v>50</v>
      </c>
    </row>
    <row r="67" spans="2:5" ht="20.25" customHeight="1" x14ac:dyDescent="0.35">
      <c r="B67" s="305" t="s">
        <v>107</v>
      </c>
      <c r="C67" s="286">
        <v>1718</v>
      </c>
      <c r="D67" s="78">
        <f>SUM(D63:D66)</f>
        <v>0</v>
      </c>
      <c r="E67" s="306" t="s">
        <v>69</v>
      </c>
    </row>
    <row r="68" spans="2:5" ht="20.25" customHeight="1" x14ac:dyDescent="0.35">
      <c r="B68" s="296" t="s">
        <v>108</v>
      </c>
      <c r="C68" s="286">
        <v>1693</v>
      </c>
      <c r="D68" s="289"/>
      <c r="E68" s="290" t="s">
        <v>414</v>
      </c>
    </row>
    <row r="69" spans="2:5" ht="20.25" customHeight="1" x14ac:dyDescent="0.35">
      <c r="B69" s="296" t="s">
        <v>109</v>
      </c>
      <c r="C69" s="286">
        <v>844</v>
      </c>
      <c r="D69" s="289"/>
      <c r="E69" s="290" t="s">
        <v>414</v>
      </c>
    </row>
    <row r="70" spans="2:5" ht="20.25" customHeight="1" x14ac:dyDescent="0.35">
      <c r="B70" s="296" t="s">
        <v>110</v>
      </c>
      <c r="C70" s="286">
        <v>982</v>
      </c>
      <c r="D70" s="289"/>
      <c r="E70" s="290" t="s">
        <v>414</v>
      </c>
    </row>
    <row r="71" spans="2:5" ht="20.25" customHeight="1" x14ac:dyDescent="0.35">
      <c r="B71" s="296" t="s">
        <v>111</v>
      </c>
      <c r="C71" s="286">
        <v>1198</v>
      </c>
      <c r="D71" s="289"/>
      <c r="E71" s="290" t="s">
        <v>414</v>
      </c>
    </row>
    <row r="72" spans="2:5" ht="20.25" customHeight="1" thickBot="1" x14ac:dyDescent="0.4">
      <c r="B72" s="301" t="s">
        <v>112</v>
      </c>
      <c r="C72" s="292">
        <v>1199</v>
      </c>
      <c r="D72" s="278">
        <f>SUM(D67:D71)</f>
        <v>0</v>
      </c>
      <c r="E72" s="280" t="s">
        <v>69</v>
      </c>
    </row>
    <row r="75" spans="2:5" ht="20.25" customHeight="1" thickBot="1" x14ac:dyDescent="0.25">
      <c r="B75" s="767" t="s">
        <v>633</v>
      </c>
      <c r="C75" s="768"/>
      <c r="D75" s="768"/>
      <c r="E75" s="768"/>
    </row>
    <row r="76" spans="2:5" ht="20.25" customHeight="1" x14ac:dyDescent="0.35">
      <c r="B76" s="294" t="s">
        <v>113</v>
      </c>
      <c r="C76" s="282">
        <v>1145</v>
      </c>
      <c r="D76" s="283"/>
      <c r="E76" s="284" t="s">
        <v>50</v>
      </c>
    </row>
    <row r="77" spans="2:5" ht="20.25" customHeight="1" x14ac:dyDescent="0.35">
      <c r="B77" s="296" t="s">
        <v>114</v>
      </c>
      <c r="C77" s="286">
        <v>1146</v>
      </c>
      <c r="D77" s="289"/>
      <c r="E77" s="290" t="s">
        <v>414</v>
      </c>
    </row>
    <row r="78" spans="2:5" ht="20.25" customHeight="1" x14ac:dyDescent="0.35">
      <c r="B78" s="296" t="s">
        <v>115</v>
      </c>
      <c r="C78" s="286">
        <v>1177</v>
      </c>
      <c r="D78" s="287"/>
      <c r="E78" s="288" t="s">
        <v>50</v>
      </c>
    </row>
    <row r="79" spans="2:5" ht="20.25" customHeight="1" x14ac:dyDescent="0.35">
      <c r="B79" s="296" t="s">
        <v>116</v>
      </c>
      <c r="C79" s="286">
        <v>893</v>
      </c>
      <c r="D79" s="287"/>
      <c r="E79" s="288" t="s">
        <v>50</v>
      </c>
    </row>
    <row r="80" spans="2:5" ht="20.25" customHeight="1" x14ac:dyDescent="0.35">
      <c r="B80" s="296" t="s">
        <v>117</v>
      </c>
      <c r="C80" s="286">
        <v>894</v>
      </c>
      <c r="D80" s="289"/>
      <c r="E80" s="290" t="s">
        <v>414</v>
      </c>
    </row>
    <row r="81" spans="2:5" ht="20.25" customHeight="1" x14ac:dyDescent="0.35">
      <c r="B81" s="296" t="s">
        <v>118</v>
      </c>
      <c r="C81" s="286">
        <v>1694</v>
      </c>
      <c r="D81" s="287"/>
      <c r="E81" s="288" t="s">
        <v>50</v>
      </c>
    </row>
    <row r="82" spans="2:5" ht="20.25" customHeight="1" x14ac:dyDescent="0.35">
      <c r="B82" s="296" t="s">
        <v>119</v>
      </c>
      <c r="C82" s="286">
        <v>1695</v>
      </c>
      <c r="D82" s="289"/>
      <c r="E82" s="290" t="s">
        <v>414</v>
      </c>
    </row>
    <row r="83" spans="2:5" ht="20.25" customHeight="1" x14ac:dyDescent="0.35">
      <c r="B83" s="296" t="s">
        <v>99</v>
      </c>
      <c r="C83" s="286">
        <v>1696</v>
      </c>
      <c r="D83" s="287"/>
      <c r="E83" s="288" t="s">
        <v>50</v>
      </c>
    </row>
    <row r="84" spans="2:5" ht="20.25" customHeight="1" x14ac:dyDescent="0.35">
      <c r="B84" s="296" t="s">
        <v>120</v>
      </c>
      <c r="C84" s="286">
        <v>1178</v>
      </c>
      <c r="D84" s="287"/>
      <c r="E84" s="288" t="s">
        <v>50</v>
      </c>
    </row>
    <row r="85" spans="2:5" ht="20.25" customHeight="1" x14ac:dyDescent="0.35">
      <c r="B85" s="296" t="s">
        <v>121</v>
      </c>
      <c r="C85" s="286">
        <v>1179</v>
      </c>
      <c r="D85" s="289"/>
      <c r="E85" s="290" t="s">
        <v>414</v>
      </c>
    </row>
    <row r="86" spans="2:5" ht="20.25" customHeight="1" x14ac:dyDescent="0.35">
      <c r="B86" s="296" t="s">
        <v>122</v>
      </c>
      <c r="C86" s="286">
        <v>1180</v>
      </c>
      <c r="D86" s="287"/>
      <c r="E86" s="288" t="s">
        <v>50</v>
      </c>
    </row>
    <row r="87" spans="2:5" ht="20.25" customHeight="1" x14ac:dyDescent="0.35">
      <c r="B87" s="296" t="s">
        <v>106</v>
      </c>
      <c r="C87" s="286">
        <v>1182</v>
      </c>
      <c r="D87" s="289"/>
      <c r="E87" s="290" t="s">
        <v>414</v>
      </c>
    </row>
    <row r="88" spans="2:5" ht="20.25" customHeight="1" x14ac:dyDescent="0.35">
      <c r="B88" s="296" t="s">
        <v>73</v>
      </c>
      <c r="C88" s="286">
        <v>1697</v>
      </c>
      <c r="D88" s="289"/>
      <c r="E88" s="290" t="s">
        <v>414</v>
      </c>
    </row>
    <row r="89" spans="2:5" ht="20.25" customHeight="1" x14ac:dyDescent="0.35">
      <c r="B89" s="296" t="s">
        <v>123</v>
      </c>
      <c r="C89" s="286">
        <v>1186</v>
      </c>
      <c r="D89" s="287"/>
      <c r="E89" s="288" t="s">
        <v>50</v>
      </c>
    </row>
    <row r="90" spans="2:5" ht="20.25" customHeight="1" x14ac:dyDescent="0.35">
      <c r="B90" s="296" t="s">
        <v>124</v>
      </c>
      <c r="C90" s="286">
        <v>1187</v>
      </c>
      <c r="D90" s="289"/>
      <c r="E90" s="290" t="s">
        <v>414</v>
      </c>
    </row>
    <row r="91" spans="2:5" ht="20.25" customHeight="1" x14ac:dyDescent="0.35">
      <c r="B91" s="296" t="s">
        <v>78</v>
      </c>
      <c r="C91" s="286">
        <v>1700</v>
      </c>
      <c r="D91" s="289"/>
      <c r="E91" s="290" t="s">
        <v>414</v>
      </c>
    </row>
    <row r="92" spans="2:5" ht="20.25" customHeight="1" x14ac:dyDescent="0.35">
      <c r="B92" s="296" t="s">
        <v>125</v>
      </c>
      <c r="C92" s="286">
        <v>1188</v>
      </c>
      <c r="D92" s="289"/>
      <c r="E92" s="290" t="s">
        <v>414</v>
      </c>
    </row>
    <row r="93" spans="2:5" ht="20.25" customHeight="1" x14ac:dyDescent="0.35">
      <c r="B93" s="296" t="s">
        <v>100</v>
      </c>
      <c r="C93" s="286">
        <v>1701</v>
      </c>
      <c r="D93" s="287"/>
      <c r="E93" s="288" t="s">
        <v>50</v>
      </c>
    </row>
    <row r="94" spans="2:5" ht="20.25" customHeight="1" x14ac:dyDescent="0.35">
      <c r="B94" s="296" t="s">
        <v>126</v>
      </c>
      <c r="C94" s="286">
        <v>1702</v>
      </c>
      <c r="D94" s="287"/>
      <c r="E94" s="288" t="s">
        <v>50</v>
      </c>
    </row>
    <row r="95" spans="2:5" ht="20.25" customHeight="1" x14ac:dyDescent="0.35">
      <c r="B95" s="296" t="s">
        <v>127</v>
      </c>
      <c r="C95" s="286">
        <v>1189</v>
      </c>
      <c r="D95" s="287"/>
      <c r="E95" s="288" t="s">
        <v>50</v>
      </c>
    </row>
    <row r="96" spans="2:5" ht="20.25" customHeight="1" x14ac:dyDescent="0.35">
      <c r="B96" s="296" t="s">
        <v>128</v>
      </c>
      <c r="C96" s="286">
        <v>1190</v>
      </c>
      <c r="D96" s="289"/>
      <c r="E96" s="290" t="s">
        <v>414</v>
      </c>
    </row>
    <row r="97" spans="2:5" ht="20.25" customHeight="1" x14ac:dyDescent="0.35">
      <c r="B97" s="296" t="s">
        <v>129</v>
      </c>
      <c r="C97" s="286">
        <v>645</v>
      </c>
      <c r="D97" s="78">
        <f>MAX(SUM(D76:D96),0)</f>
        <v>0</v>
      </c>
      <c r="E97" s="279" t="s">
        <v>69</v>
      </c>
    </row>
    <row r="98" spans="2:5" ht="20.25" customHeight="1" thickBot="1" x14ac:dyDescent="0.4">
      <c r="B98" s="307" t="s">
        <v>130</v>
      </c>
      <c r="C98" s="292">
        <v>646</v>
      </c>
      <c r="D98" s="278">
        <f>MIN(SUM(D76:D96),0)</f>
        <v>0</v>
      </c>
      <c r="E98" s="280" t="s">
        <v>69</v>
      </c>
    </row>
    <row r="101" spans="2:5" ht="20.25" customHeight="1" x14ac:dyDescent="0.2">
      <c r="B101" s="308" t="s">
        <v>634</v>
      </c>
      <c r="C101" s="309"/>
      <c r="D101" s="310"/>
      <c r="E101" s="310"/>
    </row>
  </sheetData>
  <mergeCells count="6">
    <mergeCell ref="B1:E1"/>
    <mergeCell ref="B4:E4"/>
    <mergeCell ref="B24:E24"/>
    <mergeCell ref="B62:E62"/>
    <mergeCell ref="B75:E75"/>
    <mergeCell ref="B3:E3"/>
  </mergeCells>
  <hyperlinks>
    <hyperlink ref="B24:E24" r:id="rId1" display="AJUSTES AL RESULTADO FINANCIERO" xr:uid="{9CF11A9E-AED8-481E-8BF9-DC793EA5B98A}"/>
    <hyperlink ref="B1:E1" r:id="rId2" display="AÑO  TRIBUTARIO  2026" xr:uid="{D8912B05-FC26-487D-A0D0-181DC611BA79}"/>
  </hyperlinks>
  <pageMargins left="0.47" right="0.28000000000000003" top="0.75" bottom="0.4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S127"/>
  <sheetViews>
    <sheetView showGridLines="0" zoomScale="85" zoomScaleNormal="85" workbookViewId="0">
      <selection activeCell="B3" sqref="B3:S3"/>
    </sheetView>
  </sheetViews>
  <sheetFormatPr baseColWidth="10" defaultColWidth="8.83203125" defaultRowHeight="15" x14ac:dyDescent="0.2"/>
  <cols>
    <col min="1" max="1" width="1.1640625" style="34" customWidth="1"/>
    <col min="2" max="2" width="30.6640625" style="34" customWidth="1"/>
    <col min="3" max="3" width="6.1640625" style="34" customWidth="1"/>
    <col min="4" max="4" width="13.1640625" style="318" customWidth="1"/>
    <col min="5" max="5" width="5.1640625" style="34" customWidth="1"/>
    <col min="6" max="6" width="14.33203125" style="318" customWidth="1"/>
    <col min="7" max="7" width="5.33203125" style="34" customWidth="1"/>
    <col min="8" max="8" width="14.6640625" style="318" customWidth="1"/>
    <col min="9" max="9" width="5.1640625" style="34" customWidth="1"/>
    <col min="10" max="10" width="15.1640625" style="318" customWidth="1"/>
    <col min="11" max="11" width="6.33203125" style="34" customWidth="1"/>
    <col min="12" max="12" width="10" style="318" customWidth="1"/>
    <col min="13" max="13" width="5.6640625" style="34" customWidth="1"/>
    <col min="14" max="14" width="10" style="318" customWidth="1"/>
    <col min="15" max="15" width="5.83203125" style="34" customWidth="1"/>
    <col min="16" max="16" width="11.33203125" style="318" customWidth="1"/>
    <col min="17" max="17" width="6.33203125" style="34" customWidth="1"/>
    <col min="18" max="18" width="10" style="318" customWidth="1"/>
    <col min="19" max="19" width="5.1640625" style="34" customWidth="1"/>
    <col min="20" max="16384" width="8.83203125" style="34"/>
  </cols>
  <sheetData>
    <row r="1" spans="2:19" ht="31.5" customHeight="1" x14ac:dyDescent="0.2">
      <c r="B1" s="771" t="s">
        <v>453</v>
      </c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</row>
    <row r="2" spans="2:19" ht="12" customHeight="1" x14ac:dyDescent="0.2"/>
    <row r="3" spans="2:19" ht="17.100000000000001" customHeight="1" thickBot="1" x14ac:dyDescent="0.25">
      <c r="B3" s="783" t="s">
        <v>410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5"/>
    </row>
    <row r="4" spans="2:19" ht="12" customHeight="1" x14ac:dyDescent="0.2">
      <c r="B4" s="774"/>
      <c r="C4" s="777" t="s">
        <v>286</v>
      </c>
      <c r="D4" s="777"/>
      <c r="E4" s="777" t="s">
        <v>287</v>
      </c>
      <c r="F4" s="777"/>
      <c r="G4" s="777" t="s">
        <v>288</v>
      </c>
      <c r="H4" s="777"/>
      <c r="I4" s="777"/>
      <c r="J4" s="777"/>
      <c r="K4" s="777"/>
      <c r="L4" s="777"/>
      <c r="M4" s="777"/>
      <c r="N4" s="777"/>
      <c r="O4" s="777"/>
      <c r="P4" s="777"/>
      <c r="Q4" s="777" t="s">
        <v>289</v>
      </c>
      <c r="R4" s="777"/>
      <c r="S4" s="778"/>
    </row>
    <row r="5" spans="2:19" ht="12" customHeight="1" x14ac:dyDescent="0.2">
      <c r="B5" s="775"/>
      <c r="C5" s="781"/>
      <c r="D5" s="781"/>
      <c r="E5" s="781"/>
      <c r="F5" s="781"/>
      <c r="G5" s="781" t="s">
        <v>290</v>
      </c>
      <c r="H5" s="781"/>
      <c r="I5" s="781"/>
      <c r="J5" s="781"/>
      <c r="K5" s="781"/>
      <c r="L5" s="781"/>
      <c r="M5" s="781" t="s">
        <v>291</v>
      </c>
      <c r="N5" s="781"/>
      <c r="O5" s="781" t="s">
        <v>292</v>
      </c>
      <c r="P5" s="781"/>
      <c r="Q5" s="781"/>
      <c r="R5" s="781"/>
      <c r="S5" s="779"/>
    </row>
    <row r="6" spans="2:19" ht="33" customHeight="1" thickBot="1" x14ac:dyDescent="0.25">
      <c r="B6" s="776"/>
      <c r="C6" s="782"/>
      <c r="D6" s="782"/>
      <c r="E6" s="782"/>
      <c r="F6" s="782"/>
      <c r="G6" s="786" t="s">
        <v>638</v>
      </c>
      <c r="H6" s="786"/>
      <c r="I6" s="782" t="s">
        <v>293</v>
      </c>
      <c r="J6" s="782"/>
      <c r="K6" s="782" t="s">
        <v>294</v>
      </c>
      <c r="L6" s="782"/>
      <c r="M6" s="782"/>
      <c r="N6" s="782"/>
      <c r="O6" s="782"/>
      <c r="P6" s="782"/>
      <c r="Q6" s="782"/>
      <c r="R6" s="782"/>
      <c r="S6" s="780"/>
    </row>
    <row r="7" spans="2:19" ht="12" customHeight="1" x14ac:dyDescent="0.2">
      <c r="B7" s="319" t="s">
        <v>639</v>
      </c>
      <c r="C7" s="90">
        <v>1200</v>
      </c>
      <c r="D7" s="320"/>
      <c r="E7" s="90">
        <v>1211</v>
      </c>
      <c r="F7" s="320"/>
      <c r="G7" s="90">
        <v>1221</v>
      </c>
      <c r="H7" s="320"/>
      <c r="I7" s="90">
        <v>1730</v>
      </c>
      <c r="J7" s="320"/>
      <c r="K7" s="90">
        <v>1731</v>
      </c>
      <c r="L7" s="320"/>
      <c r="M7" s="90">
        <v>1234</v>
      </c>
      <c r="N7" s="320"/>
      <c r="O7" s="90">
        <v>1246</v>
      </c>
      <c r="P7" s="320"/>
      <c r="Q7" s="90">
        <v>1260</v>
      </c>
      <c r="R7" s="320"/>
      <c r="S7" s="321" t="s">
        <v>50</v>
      </c>
    </row>
    <row r="8" spans="2:19" ht="12" customHeight="1" x14ac:dyDescent="0.2">
      <c r="B8" s="164" t="s">
        <v>640</v>
      </c>
      <c r="C8" s="439"/>
      <c r="D8" s="439"/>
      <c r="E8" s="439"/>
      <c r="F8" s="439"/>
      <c r="G8" s="48">
        <v>1222</v>
      </c>
      <c r="H8" s="322"/>
      <c r="I8" s="439"/>
      <c r="J8" s="439"/>
      <c r="K8" s="48">
        <v>1843</v>
      </c>
      <c r="L8" s="322"/>
      <c r="M8" s="48">
        <v>1235</v>
      </c>
      <c r="N8" s="322"/>
      <c r="O8" s="48">
        <v>1247</v>
      </c>
      <c r="P8" s="322"/>
      <c r="Q8" s="439"/>
      <c r="R8" s="439"/>
      <c r="S8" s="77" t="s">
        <v>414</v>
      </c>
    </row>
    <row r="9" spans="2:19" ht="27" customHeight="1" x14ac:dyDescent="0.2">
      <c r="B9" s="323" t="s">
        <v>295</v>
      </c>
      <c r="C9" s="324">
        <v>1933</v>
      </c>
      <c r="D9" s="322"/>
      <c r="E9" s="773"/>
      <c r="F9" s="773"/>
      <c r="G9" s="773"/>
      <c r="H9" s="773"/>
      <c r="I9" s="324">
        <v>1934</v>
      </c>
      <c r="J9" s="322"/>
      <c r="K9" s="773"/>
      <c r="L9" s="773"/>
      <c r="M9" s="773"/>
      <c r="N9" s="773"/>
      <c r="O9" s="773"/>
      <c r="P9" s="773"/>
      <c r="Q9" s="324">
        <v>1935</v>
      </c>
      <c r="R9" s="322"/>
      <c r="S9" s="325" t="s">
        <v>296</v>
      </c>
    </row>
    <row r="10" spans="2:19" ht="12" customHeight="1" x14ac:dyDescent="0.2">
      <c r="B10" s="161" t="s">
        <v>123</v>
      </c>
      <c r="C10" s="48">
        <v>1202</v>
      </c>
      <c r="D10" s="322"/>
      <c r="E10" s="48">
        <v>1212</v>
      </c>
      <c r="F10" s="322"/>
      <c r="G10" s="48">
        <v>1224</v>
      </c>
      <c r="H10" s="322"/>
      <c r="I10" s="48">
        <v>1733</v>
      </c>
      <c r="J10" s="322"/>
      <c r="K10" s="48">
        <v>1734</v>
      </c>
      <c r="L10" s="322"/>
      <c r="M10" s="48">
        <v>1236</v>
      </c>
      <c r="N10" s="322"/>
      <c r="O10" s="48">
        <v>1248</v>
      </c>
      <c r="P10" s="322"/>
      <c r="Q10" s="48">
        <v>1262</v>
      </c>
      <c r="R10" s="322"/>
      <c r="S10" s="49" t="s">
        <v>50</v>
      </c>
    </row>
    <row r="11" spans="2:19" ht="12" customHeight="1" x14ac:dyDescent="0.2">
      <c r="B11" s="161" t="s">
        <v>124</v>
      </c>
      <c r="C11" s="48">
        <v>1203</v>
      </c>
      <c r="D11" s="322"/>
      <c r="E11" s="48">
        <v>1213</v>
      </c>
      <c r="F11" s="322"/>
      <c r="G11" s="48">
        <v>1225</v>
      </c>
      <c r="H11" s="322"/>
      <c r="I11" s="48">
        <v>1735</v>
      </c>
      <c r="J11" s="322"/>
      <c r="K11" s="48">
        <v>1736</v>
      </c>
      <c r="L11" s="322"/>
      <c r="M11" s="48">
        <v>1237</v>
      </c>
      <c r="N11" s="322"/>
      <c r="O11" s="48">
        <v>1249</v>
      </c>
      <c r="P11" s="322"/>
      <c r="Q11" s="48">
        <v>1263</v>
      </c>
      <c r="R11" s="322"/>
      <c r="S11" s="77" t="s">
        <v>414</v>
      </c>
    </row>
    <row r="12" spans="2:19" ht="12" customHeight="1" x14ac:dyDescent="0.2">
      <c r="B12" s="164" t="s">
        <v>641</v>
      </c>
      <c r="C12" s="48">
        <v>1204</v>
      </c>
      <c r="D12" s="322"/>
      <c r="E12" s="48">
        <v>1214</v>
      </c>
      <c r="F12" s="322"/>
      <c r="G12" s="48">
        <v>1226</v>
      </c>
      <c r="H12" s="322"/>
      <c r="I12" s="48">
        <v>1737</v>
      </c>
      <c r="J12" s="322"/>
      <c r="K12" s="48">
        <v>1738</v>
      </c>
      <c r="L12" s="322"/>
      <c r="M12" s="48">
        <v>1238</v>
      </c>
      <c r="N12" s="322"/>
      <c r="O12" s="48">
        <v>1250</v>
      </c>
      <c r="P12" s="322"/>
      <c r="Q12" s="48">
        <v>1264</v>
      </c>
      <c r="R12" s="322"/>
      <c r="S12" s="77" t="s">
        <v>414</v>
      </c>
    </row>
    <row r="13" spans="2:19" ht="12" customHeight="1" x14ac:dyDescent="0.2">
      <c r="B13" s="161" t="s">
        <v>297</v>
      </c>
      <c r="C13" s="48">
        <v>1205</v>
      </c>
      <c r="D13" s="322"/>
      <c r="E13" s="48">
        <v>1215</v>
      </c>
      <c r="F13" s="322"/>
      <c r="G13" s="439"/>
      <c r="H13" s="439"/>
      <c r="I13" s="439"/>
      <c r="J13" s="439"/>
      <c r="K13" s="48">
        <v>1740</v>
      </c>
      <c r="L13" s="322"/>
      <c r="M13" s="48">
        <v>1239</v>
      </c>
      <c r="N13" s="322"/>
      <c r="O13" s="48">
        <v>1251</v>
      </c>
      <c r="P13" s="322"/>
      <c r="Q13" s="439"/>
      <c r="R13" s="439"/>
      <c r="S13" s="326" t="s">
        <v>50</v>
      </c>
    </row>
    <row r="14" spans="2:19" ht="12" customHeight="1" x14ac:dyDescent="0.2">
      <c r="B14" s="161" t="s">
        <v>298</v>
      </c>
      <c r="C14" s="48">
        <v>1206</v>
      </c>
      <c r="D14" s="322"/>
      <c r="E14" s="48">
        <v>1216</v>
      </c>
      <c r="F14" s="322"/>
      <c r="G14" s="48">
        <v>1228</v>
      </c>
      <c r="H14" s="322"/>
      <c r="I14" s="48">
        <v>1741</v>
      </c>
      <c r="J14" s="322"/>
      <c r="K14" s="48">
        <v>1742</v>
      </c>
      <c r="L14" s="322"/>
      <c r="M14" s="48">
        <v>1240</v>
      </c>
      <c r="N14" s="322"/>
      <c r="O14" s="48">
        <v>1252</v>
      </c>
      <c r="P14" s="322"/>
      <c r="Q14" s="48">
        <v>1265</v>
      </c>
      <c r="R14" s="322"/>
      <c r="S14" s="326" t="s">
        <v>50</v>
      </c>
    </row>
    <row r="15" spans="2:19" ht="12" customHeight="1" x14ac:dyDescent="0.2">
      <c r="B15" s="164" t="s">
        <v>642</v>
      </c>
      <c r="C15" s="48">
        <v>1207</v>
      </c>
      <c r="D15" s="322"/>
      <c r="E15" s="48">
        <v>1217</v>
      </c>
      <c r="F15" s="322"/>
      <c r="G15" s="48">
        <v>1229</v>
      </c>
      <c r="H15" s="322"/>
      <c r="I15" s="48">
        <v>1743</v>
      </c>
      <c r="J15" s="322"/>
      <c r="K15" s="48">
        <v>1744</v>
      </c>
      <c r="L15" s="322"/>
      <c r="M15" s="48">
        <v>1241</v>
      </c>
      <c r="N15" s="322"/>
      <c r="O15" s="48">
        <v>1253</v>
      </c>
      <c r="P15" s="322"/>
      <c r="Q15" s="48">
        <v>1266</v>
      </c>
      <c r="R15" s="322"/>
      <c r="S15" s="77" t="s">
        <v>414</v>
      </c>
    </row>
    <row r="16" spans="2:19" ht="12" customHeight="1" x14ac:dyDescent="0.2">
      <c r="B16" s="164" t="s">
        <v>643</v>
      </c>
      <c r="C16" s="48">
        <v>1208</v>
      </c>
      <c r="D16" s="322"/>
      <c r="E16" s="48">
        <v>1218</v>
      </c>
      <c r="F16" s="322"/>
      <c r="G16" s="48">
        <v>1230</v>
      </c>
      <c r="H16" s="322"/>
      <c r="I16" s="48">
        <v>1745</v>
      </c>
      <c r="J16" s="322"/>
      <c r="K16" s="48">
        <v>1746</v>
      </c>
      <c r="L16" s="322"/>
      <c r="M16" s="48">
        <v>1242</v>
      </c>
      <c r="N16" s="322"/>
      <c r="O16" s="48">
        <v>1254</v>
      </c>
      <c r="P16" s="322"/>
      <c r="Q16" s="48">
        <v>1267</v>
      </c>
      <c r="R16" s="322"/>
      <c r="S16" s="77" t="s">
        <v>414</v>
      </c>
    </row>
    <row r="17" spans="2:19" ht="12" customHeight="1" x14ac:dyDescent="0.2">
      <c r="B17" s="164" t="s">
        <v>644</v>
      </c>
      <c r="C17" s="62">
        <v>1209</v>
      </c>
      <c r="D17" s="327"/>
      <c r="E17" s="62">
        <v>1219</v>
      </c>
      <c r="F17" s="327"/>
      <c r="G17" s="62">
        <v>1231</v>
      </c>
      <c r="H17" s="327"/>
      <c r="I17" s="62">
        <v>1747</v>
      </c>
      <c r="J17" s="327"/>
      <c r="K17" s="62">
        <v>1748</v>
      </c>
      <c r="L17" s="327"/>
      <c r="M17" s="62">
        <v>1243</v>
      </c>
      <c r="N17" s="327"/>
      <c r="O17" s="62">
        <v>1255</v>
      </c>
      <c r="P17" s="327"/>
      <c r="Q17" s="62">
        <v>1268</v>
      </c>
      <c r="R17" s="327"/>
      <c r="S17" s="77" t="s">
        <v>414</v>
      </c>
    </row>
    <row r="18" spans="2:19" ht="12" customHeight="1" x14ac:dyDescent="0.2">
      <c r="B18" s="161" t="s">
        <v>299</v>
      </c>
      <c r="C18" s="48">
        <v>1210</v>
      </c>
      <c r="D18" s="322"/>
      <c r="E18" s="48">
        <v>1220</v>
      </c>
      <c r="F18" s="322"/>
      <c r="G18" s="48">
        <v>1232</v>
      </c>
      <c r="H18" s="322"/>
      <c r="I18" s="48">
        <v>1749</v>
      </c>
      <c r="J18" s="322"/>
      <c r="K18" s="48">
        <v>1750</v>
      </c>
      <c r="L18" s="322"/>
      <c r="M18" s="48">
        <v>1244</v>
      </c>
      <c r="N18" s="322"/>
      <c r="O18" s="48">
        <v>1256</v>
      </c>
      <c r="P18" s="322"/>
      <c r="Q18" s="48">
        <v>1269</v>
      </c>
      <c r="R18" s="322"/>
      <c r="S18" s="328" t="s">
        <v>69</v>
      </c>
    </row>
    <row r="19" spans="2:19" ht="12" customHeight="1" thickBot="1" x14ac:dyDescent="0.25">
      <c r="B19" s="188" t="s">
        <v>300</v>
      </c>
      <c r="C19" s="772"/>
      <c r="D19" s="772"/>
      <c r="E19" s="772"/>
      <c r="F19" s="772"/>
      <c r="G19" s="81">
        <v>1233</v>
      </c>
      <c r="H19" s="329"/>
      <c r="I19" s="772"/>
      <c r="J19" s="772"/>
      <c r="K19" s="81">
        <v>1844</v>
      </c>
      <c r="L19" s="329"/>
      <c r="M19" s="81">
        <v>1245</v>
      </c>
      <c r="N19" s="329"/>
      <c r="O19" s="81">
        <v>1257</v>
      </c>
      <c r="P19" s="329"/>
      <c r="Q19" s="772"/>
      <c r="R19" s="772"/>
      <c r="S19" s="330" t="s">
        <v>69</v>
      </c>
    </row>
    <row r="20" spans="2:19" ht="12" customHeight="1" x14ac:dyDescent="0.2"/>
    <row r="21" spans="2:19" ht="22.5" customHeight="1" thickBot="1" x14ac:dyDescent="0.25">
      <c r="B21" s="783" t="s">
        <v>645</v>
      </c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5"/>
    </row>
    <row r="22" spans="2:19" ht="12" customHeight="1" x14ac:dyDescent="0.2">
      <c r="B22" s="774"/>
      <c r="C22" s="777" t="s">
        <v>301</v>
      </c>
      <c r="D22" s="777"/>
      <c r="E22" s="777"/>
      <c r="F22" s="777"/>
      <c r="G22" s="777"/>
      <c r="H22" s="777"/>
      <c r="I22" s="777"/>
      <c r="J22" s="777"/>
      <c r="K22" s="777"/>
      <c r="L22" s="777"/>
      <c r="M22" s="777" t="s">
        <v>302</v>
      </c>
      <c r="N22" s="777"/>
      <c r="O22" s="777"/>
      <c r="P22" s="777"/>
      <c r="Q22" s="777"/>
      <c r="R22" s="777"/>
      <c r="S22" s="778"/>
    </row>
    <row r="23" spans="2:19" ht="12" customHeight="1" x14ac:dyDescent="0.2">
      <c r="B23" s="775"/>
      <c r="C23" s="781" t="s">
        <v>34</v>
      </c>
      <c r="D23" s="781"/>
      <c r="E23" s="781"/>
      <c r="F23" s="781"/>
      <c r="G23" s="781" t="s">
        <v>35</v>
      </c>
      <c r="H23" s="781"/>
      <c r="I23" s="781"/>
      <c r="J23" s="781"/>
      <c r="K23" s="781" t="s">
        <v>303</v>
      </c>
      <c r="L23" s="781"/>
      <c r="M23" s="781" t="s">
        <v>304</v>
      </c>
      <c r="N23" s="781"/>
      <c r="O23" s="781" t="s">
        <v>305</v>
      </c>
      <c r="P23" s="781"/>
      <c r="Q23" s="781" t="s">
        <v>303</v>
      </c>
      <c r="R23" s="781"/>
      <c r="S23" s="779"/>
    </row>
    <row r="24" spans="2:19" ht="12" customHeight="1" thickBot="1" x14ac:dyDescent="0.25">
      <c r="B24" s="776"/>
      <c r="C24" s="782" t="s">
        <v>304</v>
      </c>
      <c r="D24" s="782"/>
      <c r="E24" s="782" t="s">
        <v>305</v>
      </c>
      <c r="F24" s="782"/>
      <c r="G24" s="782" t="s">
        <v>304</v>
      </c>
      <c r="H24" s="782"/>
      <c r="I24" s="782" t="s">
        <v>305</v>
      </c>
      <c r="J24" s="782"/>
      <c r="K24" s="782"/>
      <c r="L24" s="782"/>
      <c r="M24" s="782"/>
      <c r="N24" s="782"/>
      <c r="O24" s="782"/>
      <c r="P24" s="782"/>
      <c r="Q24" s="782"/>
      <c r="R24" s="782"/>
      <c r="S24" s="780"/>
    </row>
    <row r="25" spans="2:19" ht="12" customHeight="1" x14ac:dyDescent="0.2">
      <c r="B25" s="331" t="s">
        <v>306</v>
      </c>
      <c r="C25" s="90">
        <v>1270</v>
      </c>
      <c r="D25" s="320"/>
      <c r="E25" s="90">
        <v>1279</v>
      </c>
      <c r="F25" s="320"/>
      <c r="G25" s="90">
        <v>1288</v>
      </c>
      <c r="H25" s="320"/>
      <c r="I25" s="90">
        <v>1301</v>
      </c>
      <c r="J25" s="320"/>
      <c r="K25" s="90">
        <v>1313</v>
      </c>
      <c r="L25" s="320"/>
      <c r="M25" s="90">
        <v>1324</v>
      </c>
      <c r="N25" s="320"/>
      <c r="O25" s="90">
        <v>1335</v>
      </c>
      <c r="P25" s="320"/>
      <c r="Q25" s="90">
        <v>1346</v>
      </c>
      <c r="R25" s="320"/>
      <c r="S25" s="321" t="s">
        <v>50</v>
      </c>
    </row>
    <row r="26" spans="2:19" ht="12" customHeight="1" x14ac:dyDescent="0.2">
      <c r="B26" s="161" t="s">
        <v>307</v>
      </c>
      <c r="C26" s="48">
        <v>1821</v>
      </c>
      <c r="D26" s="322"/>
      <c r="E26" s="48">
        <v>1822</v>
      </c>
      <c r="F26" s="322"/>
      <c r="G26" s="48">
        <v>1289</v>
      </c>
      <c r="H26" s="322"/>
      <c r="I26" s="48">
        <v>1302</v>
      </c>
      <c r="J26" s="322"/>
      <c r="K26" s="439"/>
      <c r="L26" s="439"/>
      <c r="M26" s="439"/>
      <c r="N26" s="439"/>
      <c r="O26" s="439"/>
      <c r="P26" s="439"/>
      <c r="Q26" s="439"/>
      <c r="R26" s="439"/>
      <c r="S26" s="77" t="s">
        <v>414</v>
      </c>
    </row>
    <row r="27" spans="2:19" ht="30.6" customHeight="1" x14ac:dyDescent="0.2">
      <c r="B27" s="323" t="s">
        <v>407</v>
      </c>
      <c r="C27" s="332">
        <v>1936</v>
      </c>
      <c r="D27" s="322"/>
      <c r="E27" s="332">
        <v>1937</v>
      </c>
      <c r="F27" s="322"/>
      <c r="G27" s="332">
        <v>1938</v>
      </c>
      <c r="H27" s="322"/>
      <c r="I27" s="332">
        <v>1939</v>
      </c>
      <c r="J27" s="322"/>
      <c r="K27" s="773"/>
      <c r="L27" s="773"/>
      <c r="M27" s="332">
        <v>1940</v>
      </c>
      <c r="N27" s="322"/>
      <c r="O27" s="332">
        <v>1941</v>
      </c>
      <c r="P27" s="322"/>
      <c r="Q27" s="773"/>
      <c r="R27" s="773"/>
      <c r="S27" s="77" t="s">
        <v>414</v>
      </c>
    </row>
    <row r="28" spans="2:19" ht="12" customHeight="1" x14ac:dyDescent="0.2">
      <c r="B28" s="164" t="s">
        <v>646</v>
      </c>
      <c r="C28" s="48">
        <v>1271</v>
      </c>
      <c r="D28" s="322"/>
      <c r="E28" s="48">
        <v>1280</v>
      </c>
      <c r="F28" s="322"/>
      <c r="G28" s="48">
        <v>1290</v>
      </c>
      <c r="H28" s="322"/>
      <c r="I28" s="48">
        <v>1303</v>
      </c>
      <c r="J28" s="322"/>
      <c r="K28" s="48">
        <v>1314</v>
      </c>
      <c r="L28" s="322"/>
      <c r="M28" s="48">
        <v>1326</v>
      </c>
      <c r="N28" s="322"/>
      <c r="O28" s="48">
        <v>1337</v>
      </c>
      <c r="P28" s="322"/>
      <c r="Q28" s="48">
        <v>1347</v>
      </c>
      <c r="R28" s="322"/>
      <c r="S28" s="49" t="s">
        <v>50</v>
      </c>
    </row>
    <row r="29" spans="2:19" ht="12" customHeight="1" x14ac:dyDescent="0.2">
      <c r="B29" s="164" t="s">
        <v>647</v>
      </c>
      <c r="C29" s="48">
        <v>1272</v>
      </c>
      <c r="D29" s="322"/>
      <c r="E29" s="48">
        <v>1281</v>
      </c>
      <c r="F29" s="322"/>
      <c r="G29" s="48">
        <v>1291</v>
      </c>
      <c r="H29" s="322"/>
      <c r="I29" s="48">
        <v>1304</v>
      </c>
      <c r="J29" s="322"/>
      <c r="K29" s="48">
        <v>1315</v>
      </c>
      <c r="L29" s="322"/>
      <c r="M29" s="48">
        <v>1327</v>
      </c>
      <c r="N29" s="322"/>
      <c r="O29" s="48">
        <v>1338</v>
      </c>
      <c r="P29" s="322"/>
      <c r="Q29" s="48">
        <v>1348</v>
      </c>
      <c r="R29" s="322"/>
      <c r="S29" s="77" t="s">
        <v>414</v>
      </c>
    </row>
    <row r="30" spans="2:19" ht="12" customHeight="1" x14ac:dyDescent="0.2">
      <c r="B30" s="164" t="s">
        <v>648</v>
      </c>
      <c r="C30" s="439"/>
      <c r="D30" s="439"/>
      <c r="E30" s="439"/>
      <c r="F30" s="439"/>
      <c r="G30" s="48">
        <v>1292</v>
      </c>
      <c r="H30" s="322"/>
      <c r="I30" s="48">
        <v>1305</v>
      </c>
      <c r="J30" s="322"/>
      <c r="K30" s="48">
        <v>1316</v>
      </c>
      <c r="L30" s="322"/>
      <c r="M30" s="439"/>
      <c r="N30" s="439"/>
      <c r="O30" s="439"/>
      <c r="P30" s="439"/>
      <c r="Q30" s="439"/>
      <c r="R30" s="439"/>
      <c r="S30" s="49" t="s">
        <v>50</v>
      </c>
    </row>
    <row r="31" spans="2:19" ht="12" customHeight="1" x14ac:dyDescent="0.2">
      <c r="B31" s="164" t="s">
        <v>649</v>
      </c>
      <c r="C31" s="48">
        <v>1273</v>
      </c>
      <c r="D31" s="322"/>
      <c r="E31" s="48">
        <v>1282</v>
      </c>
      <c r="F31" s="322"/>
      <c r="G31" s="48">
        <v>1293</v>
      </c>
      <c r="H31" s="322"/>
      <c r="I31" s="48">
        <v>1306</v>
      </c>
      <c r="J31" s="322"/>
      <c r="K31" s="48">
        <v>1317</v>
      </c>
      <c r="L31" s="322"/>
      <c r="M31" s="48">
        <v>1328</v>
      </c>
      <c r="N31" s="322"/>
      <c r="O31" s="48">
        <v>1339</v>
      </c>
      <c r="P31" s="322"/>
      <c r="Q31" s="48">
        <v>1349</v>
      </c>
      <c r="R31" s="322"/>
      <c r="S31" s="49" t="s">
        <v>50</v>
      </c>
    </row>
    <row r="32" spans="2:19" ht="12" customHeight="1" x14ac:dyDescent="0.3">
      <c r="B32" s="161" t="s">
        <v>298</v>
      </c>
      <c r="C32" s="48">
        <v>1274</v>
      </c>
      <c r="D32" s="157"/>
      <c r="E32" s="48">
        <v>1283</v>
      </c>
      <c r="F32" s="157"/>
      <c r="G32" s="48">
        <v>1294</v>
      </c>
      <c r="H32" s="157"/>
      <c r="I32" s="48">
        <v>1307</v>
      </c>
      <c r="J32" s="157"/>
      <c r="K32" s="48">
        <v>1318</v>
      </c>
      <c r="L32" s="157"/>
      <c r="M32" s="48">
        <v>1329</v>
      </c>
      <c r="N32" s="157"/>
      <c r="O32" s="48">
        <v>1340</v>
      </c>
      <c r="P32" s="157"/>
      <c r="Q32" s="48">
        <v>1350</v>
      </c>
      <c r="R32" s="157"/>
      <c r="S32" s="49" t="s">
        <v>50</v>
      </c>
    </row>
    <row r="33" spans="2:19" ht="12" customHeight="1" x14ac:dyDescent="0.2">
      <c r="B33" s="164" t="s">
        <v>642</v>
      </c>
      <c r="C33" s="48">
        <v>1275</v>
      </c>
      <c r="D33" s="322"/>
      <c r="E33" s="48">
        <v>1284</v>
      </c>
      <c r="F33" s="322"/>
      <c r="G33" s="48">
        <v>1295</v>
      </c>
      <c r="H33" s="322"/>
      <c r="I33" s="48">
        <v>1308</v>
      </c>
      <c r="J33" s="322"/>
      <c r="K33" s="48">
        <v>1319</v>
      </c>
      <c r="L33" s="322"/>
      <c r="M33" s="48">
        <v>1330</v>
      </c>
      <c r="N33" s="322"/>
      <c r="O33" s="48">
        <v>1341</v>
      </c>
      <c r="P33" s="322"/>
      <c r="Q33" s="48">
        <v>1351</v>
      </c>
      <c r="R33" s="322"/>
      <c r="S33" s="77" t="s">
        <v>414</v>
      </c>
    </row>
    <row r="34" spans="2:19" ht="12" customHeight="1" x14ac:dyDescent="0.2">
      <c r="B34" s="164" t="s">
        <v>650</v>
      </c>
      <c r="C34" s="48">
        <v>1276</v>
      </c>
      <c r="D34" s="322"/>
      <c r="E34" s="48">
        <v>1285</v>
      </c>
      <c r="F34" s="322"/>
      <c r="G34" s="48">
        <v>1296</v>
      </c>
      <c r="H34" s="322"/>
      <c r="I34" s="48">
        <v>1309</v>
      </c>
      <c r="J34" s="322"/>
      <c r="K34" s="48">
        <v>1320</v>
      </c>
      <c r="L34" s="322"/>
      <c r="M34" s="48">
        <v>1331</v>
      </c>
      <c r="N34" s="322"/>
      <c r="O34" s="48">
        <v>1342</v>
      </c>
      <c r="P34" s="322"/>
      <c r="Q34" s="48">
        <v>1352</v>
      </c>
      <c r="R34" s="322"/>
      <c r="S34" s="77" t="s">
        <v>414</v>
      </c>
    </row>
    <row r="35" spans="2:19" ht="12" customHeight="1" x14ac:dyDescent="0.2">
      <c r="B35" s="164" t="s">
        <v>651</v>
      </c>
      <c r="C35" s="62">
        <v>1277</v>
      </c>
      <c r="D35" s="327"/>
      <c r="E35" s="62">
        <v>1286</v>
      </c>
      <c r="F35" s="327"/>
      <c r="G35" s="62">
        <v>1297</v>
      </c>
      <c r="H35" s="327"/>
      <c r="I35" s="62">
        <v>1310</v>
      </c>
      <c r="J35" s="327"/>
      <c r="K35" s="62">
        <v>1321</v>
      </c>
      <c r="L35" s="327"/>
      <c r="M35" s="62">
        <v>1332</v>
      </c>
      <c r="N35" s="327"/>
      <c r="O35" s="62">
        <v>1343</v>
      </c>
      <c r="P35" s="327"/>
      <c r="Q35" s="62">
        <v>1353</v>
      </c>
      <c r="R35" s="327"/>
      <c r="S35" s="77" t="s">
        <v>414</v>
      </c>
    </row>
    <row r="36" spans="2:19" ht="12" customHeight="1" x14ac:dyDescent="0.2">
      <c r="B36" s="164" t="s">
        <v>652</v>
      </c>
      <c r="C36" s="439"/>
      <c r="D36" s="439"/>
      <c r="E36" s="439"/>
      <c r="F36" s="439"/>
      <c r="G36" s="62">
        <v>1298</v>
      </c>
      <c r="H36" s="322"/>
      <c r="I36" s="62">
        <v>1311</v>
      </c>
      <c r="J36" s="322"/>
      <c r="K36" s="62">
        <v>1322</v>
      </c>
      <c r="L36" s="322"/>
      <c r="M36" s="62">
        <v>1333</v>
      </c>
      <c r="N36" s="322"/>
      <c r="O36" s="62">
        <v>1344</v>
      </c>
      <c r="P36" s="322"/>
      <c r="Q36" s="62">
        <v>1354</v>
      </c>
      <c r="R36" s="322"/>
      <c r="S36" s="77" t="s">
        <v>414</v>
      </c>
    </row>
    <row r="37" spans="2:19" ht="12" customHeight="1" x14ac:dyDescent="0.2">
      <c r="B37" s="164" t="s">
        <v>653</v>
      </c>
      <c r="C37" s="48">
        <v>1278</v>
      </c>
      <c r="D37" s="322"/>
      <c r="E37" s="48">
        <v>1287</v>
      </c>
      <c r="F37" s="322"/>
      <c r="G37" s="48">
        <v>1312</v>
      </c>
      <c r="H37" s="322"/>
      <c r="I37" s="48">
        <v>1300</v>
      </c>
      <c r="J37" s="322"/>
      <c r="K37" s="48">
        <v>1323</v>
      </c>
      <c r="L37" s="322"/>
      <c r="M37" s="48">
        <v>1334</v>
      </c>
      <c r="N37" s="322"/>
      <c r="O37" s="48">
        <v>1345</v>
      </c>
      <c r="P37" s="322"/>
      <c r="Q37" s="48">
        <v>1355</v>
      </c>
      <c r="R37" s="322"/>
      <c r="S37" s="328" t="s">
        <v>69</v>
      </c>
    </row>
    <row r="38" spans="2:19" ht="12" customHeight="1" thickBot="1" x14ac:dyDescent="0.25">
      <c r="B38" s="333" t="s">
        <v>654</v>
      </c>
      <c r="C38" s="81">
        <v>1723</v>
      </c>
      <c r="D38" s="329"/>
      <c r="E38" s="81">
        <v>1724</v>
      </c>
      <c r="F38" s="329"/>
      <c r="G38" s="81">
        <v>1299</v>
      </c>
      <c r="H38" s="329"/>
      <c r="I38" s="81">
        <v>1373</v>
      </c>
      <c r="J38" s="329"/>
      <c r="K38" s="772"/>
      <c r="L38" s="772"/>
      <c r="M38" s="772"/>
      <c r="N38" s="772"/>
      <c r="O38" s="772"/>
      <c r="P38" s="772"/>
      <c r="Q38" s="772"/>
      <c r="R38" s="772"/>
      <c r="S38" s="330" t="s">
        <v>69</v>
      </c>
    </row>
    <row r="39" spans="2:19" ht="12" customHeight="1" x14ac:dyDescent="0.2"/>
    <row r="40" spans="2:19" ht="12" customHeight="1" x14ac:dyDescent="0.2">
      <c r="B40" s="124" t="s">
        <v>607</v>
      </c>
    </row>
    <row r="41" spans="2:19" ht="12" customHeight="1" x14ac:dyDescent="0.2"/>
    <row r="42" spans="2:19" ht="12" customHeight="1" x14ac:dyDescent="0.2"/>
    <row r="43" spans="2:19" ht="12" customHeight="1" x14ac:dyDescent="0.2"/>
    <row r="44" spans="2:19" ht="12" customHeight="1" x14ac:dyDescent="0.2"/>
    <row r="45" spans="2:19" ht="12" customHeight="1" x14ac:dyDescent="0.2"/>
    <row r="46" spans="2:19" ht="12" customHeight="1" x14ac:dyDescent="0.2"/>
    <row r="47" spans="2:19" ht="12" customHeight="1" x14ac:dyDescent="0.2"/>
    <row r="48" spans="2:19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</sheetData>
  <mergeCells count="62">
    <mergeCell ref="B3:S3"/>
    <mergeCell ref="B4:B6"/>
    <mergeCell ref="C4:D6"/>
    <mergeCell ref="E4:F6"/>
    <mergeCell ref="G4:P4"/>
    <mergeCell ref="Q4:R6"/>
    <mergeCell ref="S4:S6"/>
    <mergeCell ref="G5:L5"/>
    <mergeCell ref="M5:N6"/>
    <mergeCell ref="O5:P6"/>
    <mergeCell ref="G6:H6"/>
    <mergeCell ref="I6:J6"/>
    <mergeCell ref="K6:L6"/>
    <mergeCell ref="G13:H13"/>
    <mergeCell ref="I13:J13"/>
    <mergeCell ref="Q13:R13"/>
    <mergeCell ref="C8:D8"/>
    <mergeCell ref="E8:F8"/>
    <mergeCell ref="I8:J8"/>
    <mergeCell ref="Q8:R8"/>
    <mergeCell ref="E9:F9"/>
    <mergeCell ref="G9:H9"/>
    <mergeCell ref="K9:L9"/>
    <mergeCell ref="M9:N9"/>
    <mergeCell ref="O9:P9"/>
    <mergeCell ref="C19:D19"/>
    <mergeCell ref="E19:F19"/>
    <mergeCell ref="I19:J19"/>
    <mergeCell ref="Q19:R19"/>
    <mergeCell ref="B21:S21"/>
    <mergeCell ref="S22:S24"/>
    <mergeCell ref="C23:F23"/>
    <mergeCell ref="G23:J23"/>
    <mergeCell ref="K23:L24"/>
    <mergeCell ref="M23:N24"/>
    <mergeCell ref="O23:P24"/>
    <mergeCell ref="Q23:R24"/>
    <mergeCell ref="C24:D24"/>
    <mergeCell ref="E24:F24"/>
    <mergeCell ref="G24:H24"/>
    <mergeCell ref="I24:J24"/>
    <mergeCell ref="K27:L27"/>
    <mergeCell ref="Q27:R27"/>
    <mergeCell ref="B22:B24"/>
    <mergeCell ref="C22:L22"/>
    <mergeCell ref="M22:R22"/>
    <mergeCell ref="B1:S1"/>
    <mergeCell ref="Q38:R38"/>
    <mergeCell ref="C36:D36"/>
    <mergeCell ref="E36:F36"/>
    <mergeCell ref="K38:L38"/>
    <mergeCell ref="M38:N38"/>
    <mergeCell ref="O38:P38"/>
    <mergeCell ref="C30:D30"/>
    <mergeCell ref="E30:F30"/>
    <mergeCell ref="M30:N30"/>
    <mergeCell ref="O30:P30"/>
    <mergeCell ref="Q30:R30"/>
    <mergeCell ref="K26:L26"/>
    <mergeCell ref="M26:N26"/>
    <mergeCell ref="O26:P26"/>
    <mergeCell ref="Q26:R26"/>
  </mergeCells>
  <hyperlinks>
    <hyperlink ref="B1:E1" r:id="rId1" display="AÑO  TRIBUTARIO  2026" xr:uid="{B8B2EE49-448D-4EAA-B90C-D341B88AF1DA}"/>
  </hyperlinks>
  <pageMargins left="0.35433070866141736" right="0.31496062992125984" top="0.74803149606299213" bottom="0.74803149606299213" header="0.31496062992125984" footer="0.31496062992125984"/>
  <pageSetup paperSize="9" scale="8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S138"/>
  <sheetViews>
    <sheetView showGridLines="0" view="pageBreakPreview" topLeftCell="A97" zoomScale="90" zoomScaleNormal="100" zoomScaleSheetLayoutView="90" workbookViewId="0">
      <selection activeCell="B1" sqref="B1:Q2"/>
    </sheetView>
  </sheetViews>
  <sheetFormatPr baseColWidth="10" defaultColWidth="8.83203125" defaultRowHeight="15" x14ac:dyDescent="0.2"/>
  <cols>
    <col min="1" max="1" width="1.33203125" style="34" customWidth="1"/>
    <col min="2" max="2" width="29.1640625" style="34" customWidth="1"/>
    <col min="3" max="3" width="5.6640625" style="34" customWidth="1"/>
    <col min="4" max="4" width="13.6640625" style="71" customWidth="1"/>
    <col min="5" max="5" width="6.33203125" style="34" customWidth="1"/>
    <col min="6" max="6" width="13" style="71" customWidth="1"/>
    <col min="7" max="7" width="5.33203125" style="34" bestFit="1" customWidth="1"/>
    <col min="8" max="8" width="13.33203125" style="70" customWidth="1"/>
    <col min="9" max="9" width="5.33203125" style="34" bestFit="1" customWidth="1"/>
    <col min="10" max="10" width="14.33203125" style="34" customWidth="1"/>
    <col min="11" max="11" width="5.33203125" style="34" bestFit="1" customWidth="1"/>
    <col min="12" max="12" width="13.33203125" style="34" customWidth="1"/>
    <col min="13" max="13" width="5.33203125" style="34" bestFit="1" customWidth="1"/>
    <col min="14" max="14" width="13.1640625" style="34" customWidth="1"/>
    <col min="15" max="15" width="5.33203125" style="34" bestFit="1" customWidth="1"/>
    <col min="16" max="16" width="16.6640625" style="318" customWidth="1"/>
    <col min="17" max="17" width="6.83203125" style="34" customWidth="1"/>
    <col min="18" max="18" width="11.83203125" style="334" customWidth="1"/>
    <col min="19" max="19" width="3.83203125" style="34" customWidth="1"/>
    <col min="20" max="16384" width="8.83203125" style="34"/>
  </cols>
  <sheetData>
    <row r="1" spans="2:18" ht="23.45" customHeight="1" x14ac:dyDescent="0.2">
      <c r="B1" s="787" t="s">
        <v>453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</row>
    <row r="2" spans="2:18" ht="12" customHeight="1" x14ac:dyDescent="0.2"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318"/>
    </row>
    <row r="4" spans="2:18" ht="15" customHeight="1" thickBot="1" x14ac:dyDescent="0.25">
      <c r="B4" s="783" t="s">
        <v>655</v>
      </c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</row>
    <row r="5" spans="2:18" ht="30.95" customHeight="1" x14ac:dyDescent="0.3">
      <c r="B5" s="788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335"/>
      <c r="P5" s="336" t="s">
        <v>308</v>
      </c>
      <c r="Q5" s="337"/>
    </row>
    <row r="6" spans="2:18" ht="12.6" customHeight="1" x14ac:dyDescent="0.3">
      <c r="B6" s="584" t="s">
        <v>309</v>
      </c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8">
        <v>1400</v>
      </c>
      <c r="P6" s="157"/>
      <c r="Q6" s="321" t="s">
        <v>50</v>
      </c>
    </row>
    <row r="7" spans="2:18" ht="12.6" customHeight="1" x14ac:dyDescent="0.3">
      <c r="B7" s="584" t="s">
        <v>310</v>
      </c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8">
        <v>1817</v>
      </c>
      <c r="P7" s="157"/>
      <c r="Q7" s="49" t="s">
        <v>50</v>
      </c>
    </row>
    <row r="8" spans="2:18" ht="12.6" customHeight="1" x14ac:dyDescent="0.3">
      <c r="B8" s="584" t="s">
        <v>311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8">
        <v>1401</v>
      </c>
      <c r="P8" s="157"/>
      <c r="Q8" s="49" t="s">
        <v>50</v>
      </c>
    </row>
    <row r="9" spans="2:18" ht="12.6" customHeight="1" x14ac:dyDescent="0.3">
      <c r="B9" s="584" t="s">
        <v>312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8">
        <v>1402</v>
      </c>
      <c r="P9" s="157"/>
      <c r="Q9" s="49" t="s">
        <v>50</v>
      </c>
    </row>
    <row r="10" spans="2:18" ht="12.6" customHeight="1" x14ac:dyDescent="0.3">
      <c r="B10" s="584" t="s">
        <v>313</v>
      </c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8">
        <v>1403</v>
      </c>
      <c r="P10" s="157"/>
      <c r="Q10" s="49" t="s">
        <v>50</v>
      </c>
    </row>
    <row r="11" spans="2:18" ht="12.6" customHeight="1" x14ac:dyDescent="0.3">
      <c r="B11" s="584" t="s">
        <v>314</v>
      </c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8">
        <v>1587</v>
      </c>
      <c r="P11" s="157"/>
      <c r="Q11" s="49" t="s">
        <v>50</v>
      </c>
    </row>
    <row r="12" spans="2:18" ht="12.6" customHeight="1" x14ac:dyDescent="0.3">
      <c r="B12" s="584" t="s">
        <v>53</v>
      </c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8">
        <v>1588</v>
      </c>
      <c r="P12" s="157"/>
      <c r="Q12" s="49" t="s">
        <v>50</v>
      </c>
    </row>
    <row r="13" spans="2:18" ht="12.6" customHeight="1" x14ac:dyDescent="0.3">
      <c r="B13" s="584" t="s">
        <v>315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8">
        <v>1404</v>
      </c>
      <c r="P13" s="157"/>
      <c r="Q13" s="49" t="s">
        <v>50</v>
      </c>
    </row>
    <row r="14" spans="2:18" ht="12.6" customHeight="1" x14ac:dyDescent="0.3">
      <c r="B14" s="584" t="s">
        <v>316</v>
      </c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8">
        <v>1405</v>
      </c>
      <c r="P14" s="157"/>
      <c r="Q14" s="49" t="s">
        <v>50</v>
      </c>
    </row>
    <row r="15" spans="2:18" ht="12.6" customHeight="1" x14ac:dyDescent="0.35">
      <c r="B15" s="719" t="s">
        <v>317</v>
      </c>
      <c r="C15" s="720"/>
      <c r="D15" s="720"/>
      <c r="E15" s="720"/>
      <c r="F15" s="720"/>
      <c r="G15" s="720"/>
      <c r="H15" s="720"/>
      <c r="I15" s="720"/>
      <c r="J15" s="720"/>
      <c r="K15" s="720"/>
      <c r="L15" s="720"/>
      <c r="M15" s="720"/>
      <c r="N15" s="720"/>
      <c r="O15" s="48">
        <v>1410</v>
      </c>
      <c r="P15" s="338">
        <f>SUM(P6:P14)</f>
        <v>0</v>
      </c>
      <c r="Q15" s="79" t="s">
        <v>69</v>
      </c>
    </row>
    <row r="16" spans="2:18" ht="12.6" customHeight="1" x14ac:dyDescent="0.3">
      <c r="B16" s="584" t="s">
        <v>318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8">
        <v>1406</v>
      </c>
      <c r="P16" s="157"/>
      <c r="Q16" s="77" t="s">
        <v>414</v>
      </c>
    </row>
    <row r="17" spans="2:17" ht="12.6" customHeight="1" x14ac:dyDescent="0.3">
      <c r="B17" s="584" t="s">
        <v>319</v>
      </c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2"/>
      <c r="O17" s="48">
        <v>1407</v>
      </c>
      <c r="P17" s="157"/>
      <c r="Q17" s="77" t="s">
        <v>414</v>
      </c>
    </row>
    <row r="18" spans="2:17" ht="12.6" customHeight="1" x14ac:dyDescent="0.3">
      <c r="B18" s="584" t="s">
        <v>320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8">
        <v>1408</v>
      </c>
      <c r="P18" s="157"/>
      <c r="Q18" s="77" t="s">
        <v>414</v>
      </c>
    </row>
    <row r="19" spans="2:17" ht="12.6" customHeight="1" x14ac:dyDescent="0.3">
      <c r="B19" s="584" t="s">
        <v>321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8">
        <v>1409</v>
      </c>
      <c r="P19" s="157"/>
      <c r="Q19" s="77" t="s">
        <v>414</v>
      </c>
    </row>
    <row r="20" spans="2:17" ht="12.6" customHeight="1" x14ac:dyDescent="0.3">
      <c r="B20" s="584" t="s">
        <v>322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8">
        <v>1818</v>
      </c>
      <c r="P20" s="157"/>
      <c r="Q20" s="77" t="s">
        <v>414</v>
      </c>
    </row>
    <row r="21" spans="2:17" ht="12.6" customHeight="1" x14ac:dyDescent="0.3">
      <c r="B21" s="584" t="s">
        <v>323</v>
      </c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8">
        <v>1429</v>
      </c>
      <c r="P21" s="157"/>
      <c r="Q21" s="77" t="s">
        <v>414</v>
      </c>
    </row>
    <row r="22" spans="2:17" ht="12.6" customHeight="1" x14ac:dyDescent="0.3">
      <c r="B22" s="584" t="s">
        <v>324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8">
        <v>1411</v>
      </c>
      <c r="P22" s="157"/>
      <c r="Q22" s="77" t="s">
        <v>414</v>
      </c>
    </row>
    <row r="23" spans="2:17" ht="12.6" customHeight="1" x14ac:dyDescent="0.3">
      <c r="B23" s="584" t="s">
        <v>325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8">
        <v>1412</v>
      </c>
      <c r="P23" s="157"/>
      <c r="Q23" s="77" t="s">
        <v>414</v>
      </c>
    </row>
    <row r="24" spans="2:17" ht="12.6" customHeight="1" x14ac:dyDescent="0.3">
      <c r="B24" s="584" t="s">
        <v>326</v>
      </c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8">
        <v>1413</v>
      </c>
      <c r="P24" s="157"/>
      <c r="Q24" s="77" t="s">
        <v>414</v>
      </c>
    </row>
    <row r="25" spans="2:17" ht="12.6" customHeight="1" x14ac:dyDescent="0.3">
      <c r="B25" s="584" t="s">
        <v>327</v>
      </c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8">
        <v>1415</v>
      </c>
      <c r="P25" s="157"/>
      <c r="Q25" s="77" t="s">
        <v>414</v>
      </c>
    </row>
    <row r="26" spans="2:17" ht="12.6" customHeight="1" x14ac:dyDescent="0.3">
      <c r="B26" s="584" t="s">
        <v>328</v>
      </c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8">
        <v>1416</v>
      </c>
      <c r="P26" s="157"/>
      <c r="Q26" s="77" t="s">
        <v>414</v>
      </c>
    </row>
    <row r="27" spans="2:17" ht="12.6" customHeight="1" x14ac:dyDescent="0.3">
      <c r="B27" s="584" t="s">
        <v>329</v>
      </c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8">
        <v>1417</v>
      </c>
      <c r="P27" s="157"/>
      <c r="Q27" s="77" t="s">
        <v>414</v>
      </c>
    </row>
    <row r="28" spans="2:17" ht="12.6" customHeight="1" x14ac:dyDescent="0.3">
      <c r="B28" s="584" t="s">
        <v>61</v>
      </c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8">
        <v>1418</v>
      </c>
      <c r="P28" s="157"/>
      <c r="Q28" s="77" t="s">
        <v>414</v>
      </c>
    </row>
    <row r="29" spans="2:17" ht="12.6" customHeight="1" x14ac:dyDescent="0.3">
      <c r="B29" s="584" t="s">
        <v>330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8">
        <v>1419</v>
      </c>
      <c r="P29" s="157"/>
      <c r="Q29" s="77" t="s">
        <v>414</v>
      </c>
    </row>
    <row r="30" spans="2:17" ht="12.6" customHeight="1" x14ac:dyDescent="0.3">
      <c r="B30" s="584" t="s">
        <v>331</v>
      </c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8">
        <v>1421</v>
      </c>
      <c r="P30" s="157"/>
      <c r="Q30" s="77" t="s">
        <v>414</v>
      </c>
    </row>
    <row r="31" spans="2:17" ht="12.6" customHeight="1" x14ac:dyDescent="0.3">
      <c r="B31" s="584" t="s">
        <v>332</v>
      </c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8">
        <v>1422</v>
      </c>
      <c r="P31" s="157"/>
      <c r="Q31" s="77" t="s">
        <v>414</v>
      </c>
    </row>
    <row r="32" spans="2:17" ht="12.6" customHeight="1" x14ac:dyDescent="0.3">
      <c r="B32" s="584" t="s">
        <v>333</v>
      </c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8">
        <v>1423</v>
      </c>
      <c r="P32" s="157"/>
      <c r="Q32" s="77" t="s">
        <v>414</v>
      </c>
    </row>
    <row r="33" spans="2:18" ht="12.6" customHeight="1" x14ac:dyDescent="0.3">
      <c r="B33" s="584" t="s">
        <v>334</v>
      </c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8">
        <v>1424</v>
      </c>
      <c r="P33" s="157"/>
      <c r="Q33" s="77" t="s">
        <v>414</v>
      </c>
    </row>
    <row r="34" spans="2:18" ht="12.6" customHeight="1" x14ac:dyDescent="0.3">
      <c r="B34" s="584" t="s">
        <v>335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8">
        <v>1425</v>
      </c>
      <c r="P34" s="157"/>
      <c r="Q34" s="77" t="s">
        <v>414</v>
      </c>
    </row>
    <row r="35" spans="2:18" ht="12.6" customHeight="1" x14ac:dyDescent="0.3">
      <c r="B35" s="584" t="s">
        <v>336</v>
      </c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8">
        <v>1426</v>
      </c>
      <c r="P35" s="157"/>
      <c r="Q35" s="77" t="s">
        <v>414</v>
      </c>
    </row>
    <row r="36" spans="2:18" ht="12.6" customHeight="1" x14ac:dyDescent="0.3">
      <c r="B36" s="584" t="s">
        <v>337</v>
      </c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8">
        <v>1427</v>
      </c>
      <c r="P36" s="157"/>
      <c r="Q36" s="77" t="s">
        <v>414</v>
      </c>
    </row>
    <row r="37" spans="2:18" x14ac:dyDescent="0.3">
      <c r="B37" s="584" t="s">
        <v>97</v>
      </c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8">
        <v>1428</v>
      </c>
      <c r="P37" s="157"/>
      <c r="Q37" s="77" t="s">
        <v>414</v>
      </c>
    </row>
    <row r="38" spans="2:18" ht="12.6" customHeight="1" x14ac:dyDescent="0.35">
      <c r="B38" s="719" t="s">
        <v>338</v>
      </c>
      <c r="C38" s="720"/>
      <c r="D38" s="720"/>
      <c r="E38" s="720"/>
      <c r="F38" s="720"/>
      <c r="G38" s="720"/>
      <c r="H38" s="720"/>
      <c r="I38" s="720"/>
      <c r="J38" s="720"/>
      <c r="K38" s="720"/>
      <c r="L38" s="720"/>
      <c r="M38" s="720"/>
      <c r="N38" s="720"/>
      <c r="O38" s="48">
        <v>1430</v>
      </c>
      <c r="P38" s="339">
        <f>SUM(P15:P37)</f>
        <v>0</v>
      </c>
      <c r="Q38" s="79" t="s">
        <v>69</v>
      </c>
    </row>
    <row r="39" spans="2:18" ht="12.6" customHeight="1" x14ac:dyDescent="0.3">
      <c r="B39" s="584" t="s">
        <v>339</v>
      </c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8">
        <v>1431</v>
      </c>
      <c r="P39" s="157"/>
      <c r="Q39" s="49" t="s">
        <v>50</v>
      </c>
    </row>
    <row r="40" spans="2:18" ht="12.6" customHeight="1" x14ac:dyDescent="0.2">
      <c r="B40" s="584" t="s">
        <v>340</v>
      </c>
      <c r="C40" s="432"/>
      <c r="D40" s="432"/>
      <c r="E40" s="432"/>
      <c r="F40" s="432"/>
      <c r="G40" s="432"/>
      <c r="H40" s="432"/>
      <c r="I40" s="432"/>
      <c r="J40" s="432"/>
      <c r="K40" s="432"/>
      <c r="L40" s="432"/>
      <c r="M40" s="432"/>
      <c r="N40" s="432"/>
      <c r="O40" s="48">
        <v>1729</v>
      </c>
      <c r="P40" s="174">
        <f>SUM(P38:P39)</f>
        <v>0</v>
      </c>
      <c r="Q40" s="79" t="s">
        <v>69</v>
      </c>
    </row>
    <row r="41" spans="2:18" ht="12.6" customHeight="1" x14ac:dyDescent="0.3">
      <c r="B41" s="584" t="s">
        <v>100</v>
      </c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8">
        <v>1432</v>
      </c>
      <c r="P41" s="157"/>
      <c r="Q41" s="77" t="s">
        <v>414</v>
      </c>
    </row>
    <row r="42" spans="2:18" ht="12.6" customHeight="1" x14ac:dyDescent="0.3">
      <c r="B42" s="584" t="s">
        <v>101</v>
      </c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8">
        <v>1433</v>
      </c>
      <c r="P42" s="157"/>
      <c r="Q42" s="77" t="s">
        <v>414</v>
      </c>
    </row>
    <row r="43" spans="2:18" ht="12.6" customHeight="1" thickBot="1" x14ac:dyDescent="0.4">
      <c r="B43" s="749" t="s">
        <v>341</v>
      </c>
      <c r="C43" s="750"/>
      <c r="D43" s="750"/>
      <c r="E43" s="750"/>
      <c r="F43" s="750"/>
      <c r="G43" s="750"/>
      <c r="H43" s="750"/>
      <c r="I43" s="750"/>
      <c r="J43" s="750"/>
      <c r="K43" s="750"/>
      <c r="L43" s="750"/>
      <c r="M43" s="750"/>
      <c r="N43" s="750"/>
      <c r="O43" s="81">
        <v>1440</v>
      </c>
      <c r="P43" s="340">
        <f>SUM(P40:P42)</f>
        <v>0</v>
      </c>
      <c r="Q43" s="94" t="s">
        <v>69</v>
      </c>
    </row>
    <row r="44" spans="2:18" ht="12.6" customHeight="1" x14ac:dyDescent="0.2"/>
    <row r="45" spans="2:18" ht="23.45" customHeight="1" x14ac:dyDescent="0.2">
      <c r="B45" s="787" t="s">
        <v>453</v>
      </c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7"/>
      <c r="O45" s="787"/>
      <c r="P45" s="787"/>
      <c r="Q45" s="787"/>
    </row>
    <row r="46" spans="2:18" ht="22.5" customHeight="1" x14ac:dyDescent="0.2"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787"/>
      <c r="O46" s="787"/>
      <c r="P46" s="787"/>
      <c r="Q46" s="787"/>
      <c r="R46" s="318"/>
    </row>
    <row r="47" spans="2:18" ht="15" customHeight="1" thickBot="1" x14ac:dyDescent="0.25">
      <c r="B47" s="767" t="s">
        <v>656</v>
      </c>
      <c r="C47" s="768"/>
      <c r="D47" s="768"/>
      <c r="E47" s="768"/>
      <c r="F47" s="768"/>
      <c r="G47" s="768"/>
      <c r="H47" s="768"/>
      <c r="I47" s="768"/>
      <c r="J47" s="768"/>
      <c r="K47" s="768"/>
      <c r="L47" s="768"/>
      <c r="M47" s="768"/>
      <c r="N47" s="768"/>
      <c r="O47" s="768"/>
      <c r="P47" s="768"/>
      <c r="Q47" s="799"/>
    </row>
    <row r="48" spans="2:18" ht="12" customHeight="1" x14ac:dyDescent="0.3">
      <c r="B48" s="190" t="s">
        <v>374</v>
      </c>
      <c r="C48" s="249"/>
      <c r="D48" s="341"/>
      <c r="E48" s="249"/>
      <c r="F48" s="341"/>
      <c r="G48" s="249"/>
      <c r="H48" s="342"/>
      <c r="I48" s="249"/>
      <c r="J48" s="249"/>
      <c r="K48" s="249"/>
      <c r="L48" s="249"/>
      <c r="M48" s="249"/>
      <c r="N48" s="249"/>
      <c r="O48" s="37">
        <v>1703</v>
      </c>
      <c r="P48" s="159"/>
      <c r="Q48" s="321" t="s">
        <v>50</v>
      </c>
    </row>
    <row r="49" spans="2:17" ht="12" customHeight="1" x14ac:dyDescent="0.3">
      <c r="B49" s="196" t="s">
        <v>375</v>
      </c>
      <c r="C49" s="182"/>
      <c r="D49" s="343"/>
      <c r="E49" s="182"/>
      <c r="F49" s="343"/>
      <c r="G49" s="182"/>
      <c r="H49" s="344"/>
      <c r="I49" s="182"/>
      <c r="J49" s="182"/>
      <c r="K49" s="182"/>
      <c r="L49" s="182"/>
      <c r="M49" s="182"/>
      <c r="N49" s="182"/>
      <c r="O49" s="48">
        <v>1719</v>
      </c>
      <c r="P49" s="157"/>
      <c r="Q49" s="77" t="s">
        <v>414</v>
      </c>
    </row>
    <row r="50" spans="2:17" ht="12" customHeight="1" x14ac:dyDescent="0.3">
      <c r="B50" s="196" t="s">
        <v>105</v>
      </c>
      <c r="C50" s="182"/>
      <c r="D50" s="343"/>
      <c r="E50" s="182"/>
      <c r="F50" s="343"/>
      <c r="G50" s="182"/>
      <c r="H50" s="344"/>
      <c r="I50" s="182"/>
      <c r="J50" s="182"/>
      <c r="K50" s="182"/>
      <c r="L50" s="182"/>
      <c r="M50" s="182"/>
      <c r="N50" s="182"/>
      <c r="O50" s="48">
        <v>1492</v>
      </c>
      <c r="P50" s="157"/>
      <c r="Q50" s="49" t="s">
        <v>50</v>
      </c>
    </row>
    <row r="51" spans="2:17" ht="12" customHeight="1" x14ac:dyDescent="0.3">
      <c r="B51" s="196" t="s">
        <v>376</v>
      </c>
      <c r="C51" s="182"/>
      <c r="D51" s="343"/>
      <c r="E51" s="182"/>
      <c r="F51" s="343"/>
      <c r="G51" s="182"/>
      <c r="H51" s="344"/>
      <c r="I51" s="182"/>
      <c r="J51" s="182"/>
      <c r="K51" s="182"/>
      <c r="L51" s="182"/>
      <c r="M51" s="182"/>
      <c r="N51" s="182"/>
      <c r="O51" s="48">
        <v>1704</v>
      </c>
      <c r="P51" s="157"/>
      <c r="Q51" s="49" t="s">
        <v>50</v>
      </c>
    </row>
    <row r="52" spans="2:17" ht="12" customHeight="1" x14ac:dyDescent="0.35">
      <c r="B52" s="345" t="s">
        <v>107</v>
      </c>
      <c r="C52" s="346"/>
      <c r="D52" s="347"/>
      <c r="E52" s="346"/>
      <c r="F52" s="347"/>
      <c r="G52" s="346"/>
      <c r="H52" s="348"/>
      <c r="I52" s="346"/>
      <c r="J52" s="346"/>
      <c r="K52" s="346"/>
      <c r="L52" s="346"/>
      <c r="M52" s="346"/>
      <c r="N52" s="346"/>
      <c r="O52" s="48">
        <v>1720</v>
      </c>
      <c r="P52" s="339">
        <f>SUM(P48:P51)</f>
        <v>0</v>
      </c>
      <c r="Q52" s="349" t="s">
        <v>69</v>
      </c>
    </row>
    <row r="53" spans="2:17" ht="12" customHeight="1" x14ac:dyDescent="0.3">
      <c r="B53" s="196" t="s">
        <v>108</v>
      </c>
      <c r="C53" s="182"/>
      <c r="D53" s="343"/>
      <c r="E53" s="182"/>
      <c r="F53" s="343"/>
      <c r="G53" s="182"/>
      <c r="H53" s="344"/>
      <c r="I53" s="182"/>
      <c r="J53" s="182"/>
      <c r="K53" s="182"/>
      <c r="L53" s="182"/>
      <c r="M53" s="182"/>
      <c r="N53" s="182"/>
      <c r="O53" s="48">
        <v>1493</v>
      </c>
      <c r="P53" s="157"/>
      <c r="Q53" s="77" t="s">
        <v>414</v>
      </c>
    </row>
    <row r="54" spans="2:17" ht="12" customHeight="1" x14ac:dyDescent="0.3">
      <c r="B54" s="196" t="s">
        <v>377</v>
      </c>
      <c r="C54" s="182"/>
      <c r="D54" s="343"/>
      <c r="E54" s="182"/>
      <c r="F54" s="343"/>
      <c r="G54" s="182"/>
      <c r="H54" s="344"/>
      <c r="I54" s="182"/>
      <c r="J54" s="182"/>
      <c r="K54" s="182"/>
      <c r="L54" s="182"/>
      <c r="M54" s="182"/>
      <c r="N54" s="182"/>
      <c r="O54" s="48">
        <v>1494</v>
      </c>
      <c r="P54" s="157"/>
      <c r="Q54" s="77" t="s">
        <v>414</v>
      </c>
    </row>
    <row r="55" spans="2:17" ht="12" customHeight="1" x14ac:dyDescent="0.3">
      <c r="B55" s="196" t="s">
        <v>110</v>
      </c>
      <c r="C55" s="182"/>
      <c r="D55" s="343"/>
      <c r="E55" s="182"/>
      <c r="F55" s="343"/>
      <c r="G55" s="182"/>
      <c r="H55" s="344"/>
      <c r="I55" s="182"/>
      <c r="J55" s="182"/>
      <c r="K55" s="182"/>
      <c r="L55" s="182"/>
      <c r="M55" s="182"/>
      <c r="N55" s="182"/>
      <c r="O55" s="48">
        <v>1725</v>
      </c>
      <c r="P55" s="157"/>
      <c r="Q55" s="77" t="s">
        <v>414</v>
      </c>
    </row>
    <row r="56" spans="2:17" ht="12" customHeight="1" x14ac:dyDescent="0.3">
      <c r="B56" s="196" t="s">
        <v>378</v>
      </c>
      <c r="C56" s="182"/>
      <c r="D56" s="343"/>
      <c r="E56" s="182"/>
      <c r="F56" s="343"/>
      <c r="G56" s="182"/>
      <c r="H56" s="344"/>
      <c r="I56" s="182"/>
      <c r="J56" s="182"/>
      <c r="K56" s="182"/>
      <c r="L56" s="182"/>
      <c r="M56" s="182"/>
      <c r="N56" s="182"/>
      <c r="O56" s="48">
        <v>1727</v>
      </c>
      <c r="P56" s="157"/>
      <c r="Q56" s="77" t="s">
        <v>414</v>
      </c>
    </row>
    <row r="57" spans="2:17" ht="12" customHeight="1" thickBot="1" x14ac:dyDescent="0.4">
      <c r="B57" s="224" t="s">
        <v>112</v>
      </c>
      <c r="C57" s="350"/>
      <c r="D57" s="351"/>
      <c r="E57" s="350"/>
      <c r="F57" s="351"/>
      <c r="G57" s="350"/>
      <c r="H57" s="352"/>
      <c r="I57" s="350"/>
      <c r="J57" s="350"/>
      <c r="K57" s="350"/>
      <c r="L57" s="350"/>
      <c r="M57" s="350"/>
      <c r="N57" s="350"/>
      <c r="O57" s="81">
        <v>1500</v>
      </c>
      <c r="P57" s="340">
        <f>SUM(P52:P56)</f>
        <v>0</v>
      </c>
      <c r="Q57" s="353" t="s">
        <v>69</v>
      </c>
    </row>
    <row r="58" spans="2:17" ht="12" customHeight="1" x14ac:dyDescent="0.2"/>
    <row r="59" spans="2:17" ht="15" customHeight="1" thickBot="1" x14ac:dyDescent="0.25">
      <c r="B59" s="767" t="s">
        <v>657</v>
      </c>
      <c r="C59" s="768"/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99"/>
    </row>
    <row r="60" spans="2:17" ht="12" customHeight="1" x14ac:dyDescent="0.3">
      <c r="B60" s="190" t="s">
        <v>379</v>
      </c>
      <c r="C60" s="191"/>
      <c r="D60" s="354"/>
      <c r="E60" s="191"/>
      <c r="F60" s="354"/>
      <c r="G60" s="191"/>
      <c r="H60" s="355"/>
      <c r="I60" s="191"/>
      <c r="J60" s="191"/>
      <c r="K60" s="191"/>
      <c r="L60" s="191"/>
      <c r="M60" s="191"/>
      <c r="N60" s="249"/>
      <c r="O60" s="37">
        <v>1445</v>
      </c>
      <c r="P60" s="159"/>
      <c r="Q60" s="321" t="s">
        <v>50</v>
      </c>
    </row>
    <row r="61" spans="2:17" ht="12" customHeight="1" x14ac:dyDescent="0.3">
      <c r="B61" s="196" t="s">
        <v>380</v>
      </c>
      <c r="C61" s="197"/>
      <c r="D61" s="356"/>
      <c r="E61" s="197"/>
      <c r="F61" s="356"/>
      <c r="G61" s="197"/>
      <c r="H61" s="357"/>
      <c r="I61" s="197"/>
      <c r="J61" s="197"/>
      <c r="K61" s="197"/>
      <c r="L61" s="197"/>
      <c r="M61" s="197"/>
      <c r="N61" s="182"/>
      <c r="O61" s="48">
        <v>1446</v>
      </c>
      <c r="P61" s="157"/>
      <c r="Q61" s="77" t="s">
        <v>414</v>
      </c>
    </row>
    <row r="62" spans="2:17" ht="12" customHeight="1" x14ac:dyDescent="0.3">
      <c r="B62" s="196" t="s">
        <v>381</v>
      </c>
      <c r="C62" s="197"/>
      <c r="D62" s="356"/>
      <c r="E62" s="197"/>
      <c r="F62" s="356"/>
      <c r="G62" s="197"/>
      <c r="H62" s="357"/>
      <c r="I62" s="197"/>
      <c r="J62" s="197"/>
      <c r="K62" s="197"/>
      <c r="L62" s="197"/>
      <c r="M62" s="197"/>
      <c r="N62" s="182"/>
      <c r="O62" s="48">
        <v>1374</v>
      </c>
      <c r="P62" s="157"/>
      <c r="Q62" s="49" t="s">
        <v>50</v>
      </c>
    </row>
    <row r="63" spans="2:17" ht="12" customHeight="1" x14ac:dyDescent="0.3">
      <c r="B63" s="196" t="s">
        <v>382</v>
      </c>
      <c r="C63" s="197"/>
      <c r="D63" s="356"/>
      <c r="E63" s="197"/>
      <c r="F63" s="356"/>
      <c r="G63" s="197"/>
      <c r="H63" s="357"/>
      <c r="I63" s="197"/>
      <c r="J63" s="197"/>
      <c r="K63" s="197"/>
      <c r="L63" s="197"/>
      <c r="M63" s="197"/>
      <c r="N63" s="182"/>
      <c r="O63" s="48">
        <v>1375</v>
      </c>
      <c r="P63" s="157"/>
      <c r="Q63" s="49" t="s">
        <v>50</v>
      </c>
    </row>
    <row r="64" spans="2:17" ht="12" customHeight="1" x14ac:dyDescent="0.3">
      <c r="B64" s="196" t="s">
        <v>383</v>
      </c>
      <c r="C64" s="197"/>
      <c r="D64" s="356"/>
      <c r="E64" s="197"/>
      <c r="F64" s="356"/>
      <c r="G64" s="197"/>
      <c r="H64" s="357"/>
      <c r="I64" s="197"/>
      <c r="J64" s="197"/>
      <c r="K64" s="197"/>
      <c r="L64" s="197"/>
      <c r="M64" s="197"/>
      <c r="N64" s="182"/>
      <c r="O64" s="48">
        <v>1376</v>
      </c>
      <c r="P64" s="157"/>
      <c r="Q64" s="77" t="s">
        <v>414</v>
      </c>
    </row>
    <row r="65" spans="2:17" ht="12" customHeight="1" x14ac:dyDescent="0.3">
      <c r="B65" s="196" t="s">
        <v>384</v>
      </c>
      <c r="C65" s="197"/>
      <c r="D65" s="356"/>
      <c r="E65" s="197"/>
      <c r="F65" s="356"/>
      <c r="G65" s="197"/>
      <c r="H65" s="357"/>
      <c r="I65" s="197"/>
      <c r="J65" s="197"/>
      <c r="K65" s="197"/>
      <c r="L65" s="197"/>
      <c r="M65" s="197"/>
      <c r="N65" s="182"/>
      <c r="O65" s="48">
        <v>1705</v>
      </c>
      <c r="P65" s="157"/>
      <c r="Q65" s="49" t="s">
        <v>50</v>
      </c>
    </row>
    <row r="66" spans="2:17" ht="12" customHeight="1" x14ac:dyDescent="0.3">
      <c r="B66" s="196" t="s">
        <v>119</v>
      </c>
      <c r="C66" s="197"/>
      <c r="D66" s="356"/>
      <c r="E66" s="197"/>
      <c r="F66" s="356"/>
      <c r="G66" s="197"/>
      <c r="H66" s="357"/>
      <c r="I66" s="197"/>
      <c r="J66" s="197"/>
      <c r="K66" s="197"/>
      <c r="L66" s="197"/>
      <c r="M66" s="197"/>
      <c r="N66" s="182"/>
      <c r="O66" s="48">
        <v>1706</v>
      </c>
      <c r="P66" s="157"/>
      <c r="Q66" s="77" t="s">
        <v>414</v>
      </c>
    </row>
    <row r="67" spans="2:17" ht="12" customHeight="1" x14ac:dyDescent="0.3">
      <c r="B67" s="196" t="s">
        <v>336</v>
      </c>
      <c r="C67" s="197"/>
      <c r="D67" s="356"/>
      <c r="E67" s="197"/>
      <c r="F67" s="356"/>
      <c r="G67" s="197"/>
      <c r="H67" s="357"/>
      <c r="I67" s="197"/>
      <c r="J67" s="197"/>
      <c r="K67" s="197"/>
      <c r="L67" s="197"/>
      <c r="M67" s="197"/>
      <c r="N67" s="182"/>
      <c r="O67" s="48">
        <v>1707</v>
      </c>
      <c r="P67" s="157"/>
      <c r="Q67" s="49" t="s">
        <v>50</v>
      </c>
    </row>
    <row r="68" spans="2:17" ht="12" customHeight="1" x14ac:dyDescent="0.3">
      <c r="B68" s="196" t="s">
        <v>385</v>
      </c>
      <c r="C68" s="197"/>
      <c r="D68" s="356"/>
      <c r="E68" s="197"/>
      <c r="F68" s="356"/>
      <c r="G68" s="197"/>
      <c r="H68" s="357"/>
      <c r="I68" s="197"/>
      <c r="J68" s="197"/>
      <c r="K68" s="197"/>
      <c r="L68" s="197"/>
      <c r="M68" s="197"/>
      <c r="N68" s="182"/>
      <c r="O68" s="48">
        <v>1377</v>
      </c>
      <c r="P68" s="157"/>
      <c r="Q68" s="49" t="s">
        <v>50</v>
      </c>
    </row>
    <row r="69" spans="2:17" ht="12" customHeight="1" x14ac:dyDescent="0.3">
      <c r="B69" s="196" t="s">
        <v>386</v>
      </c>
      <c r="C69" s="197"/>
      <c r="D69" s="356"/>
      <c r="E69" s="197"/>
      <c r="F69" s="356"/>
      <c r="G69" s="197"/>
      <c r="H69" s="357"/>
      <c r="I69" s="197"/>
      <c r="J69" s="197"/>
      <c r="K69" s="197"/>
      <c r="L69" s="197"/>
      <c r="M69" s="197"/>
      <c r="N69" s="182"/>
      <c r="O69" s="48">
        <v>1378</v>
      </c>
      <c r="P69" s="157"/>
      <c r="Q69" s="77" t="s">
        <v>414</v>
      </c>
    </row>
    <row r="70" spans="2:17" ht="12" customHeight="1" x14ac:dyDescent="0.3">
      <c r="B70" s="196" t="s">
        <v>122</v>
      </c>
      <c r="C70" s="197"/>
      <c r="D70" s="356"/>
      <c r="E70" s="197"/>
      <c r="F70" s="356"/>
      <c r="G70" s="197"/>
      <c r="H70" s="357"/>
      <c r="I70" s="197"/>
      <c r="J70" s="197"/>
      <c r="K70" s="197"/>
      <c r="L70" s="197"/>
      <c r="M70" s="197"/>
      <c r="N70" s="182"/>
      <c r="O70" s="48">
        <v>1726</v>
      </c>
      <c r="P70" s="157"/>
      <c r="Q70" s="49" t="s">
        <v>50</v>
      </c>
    </row>
    <row r="71" spans="2:17" ht="12" customHeight="1" x14ac:dyDescent="0.3">
      <c r="B71" s="196" t="s">
        <v>387</v>
      </c>
      <c r="C71" s="197"/>
      <c r="D71" s="356"/>
      <c r="E71" s="197"/>
      <c r="F71" s="356"/>
      <c r="G71" s="197"/>
      <c r="H71" s="357"/>
      <c r="I71" s="197"/>
      <c r="J71" s="197"/>
      <c r="K71" s="197"/>
      <c r="L71" s="197"/>
      <c r="M71" s="197"/>
      <c r="N71" s="182"/>
      <c r="O71" s="48">
        <v>1479</v>
      </c>
      <c r="P71" s="157"/>
      <c r="Q71" s="77" t="s">
        <v>414</v>
      </c>
    </row>
    <row r="72" spans="2:17" ht="12" customHeight="1" x14ac:dyDescent="0.3">
      <c r="B72" s="196" t="s">
        <v>388</v>
      </c>
      <c r="C72" s="197"/>
      <c r="D72" s="356"/>
      <c r="E72" s="197"/>
      <c r="F72" s="356"/>
      <c r="G72" s="197"/>
      <c r="H72" s="357"/>
      <c r="I72" s="197"/>
      <c r="J72" s="197"/>
      <c r="K72" s="197"/>
      <c r="L72" s="197"/>
      <c r="M72" s="197"/>
      <c r="N72" s="182"/>
      <c r="O72" s="48">
        <v>1708</v>
      </c>
      <c r="P72" s="157"/>
      <c r="Q72" s="77" t="s">
        <v>414</v>
      </c>
    </row>
    <row r="73" spans="2:17" ht="12" customHeight="1" x14ac:dyDescent="0.3">
      <c r="B73" s="196" t="s">
        <v>315</v>
      </c>
      <c r="C73" s="197"/>
      <c r="D73" s="356"/>
      <c r="E73" s="197"/>
      <c r="F73" s="356"/>
      <c r="G73" s="197"/>
      <c r="H73" s="357"/>
      <c r="I73" s="197"/>
      <c r="J73" s="197"/>
      <c r="K73" s="197"/>
      <c r="L73" s="197"/>
      <c r="M73" s="197"/>
      <c r="N73" s="182"/>
      <c r="O73" s="48">
        <v>1709</v>
      </c>
      <c r="P73" s="157"/>
      <c r="Q73" s="77" t="s">
        <v>414</v>
      </c>
    </row>
    <row r="74" spans="2:17" ht="12" customHeight="1" x14ac:dyDescent="0.3">
      <c r="B74" s="196" t="s">
        <v>125</v>
      </c>
      <c r="C74" s="197"/>
      <c r="D74" s="356"/>
      <c r="E74" s="197"/>
      <c r="F74" s="356"/>
      <c r="G74" s="197"/>
      <c r="H74" s="357"/>
      <c r="I74" s="197"/>
      <c r="J74" s="197"/>
      <c r="K74" s="197"/>
      <c r="L74" s="197"/>
      <c r="M74" s="197"/>
      <c r="N74" s="182"/>
      <c r="O74" s="48">
        <v>1379</v>
      </c>
      <c r="P74" s="157"/>
      <c r="Q74" s="77" t="s">
        <v>414</v>
      </c>
    </row>
    <row r="75" spans="2:17" ht="12" customHeight="1" x14ac:dyDescent="0.3">
      <c r="B75" s="196" t="s">
        <v>100</v>
      </c>
      <c r="C75" s="197"/>
      <c r="D75" s="356"/>
      <c r="E75" s="197"/>
      <c r="F75" s="356"/>
      <c r="G75" s="197"/>
      <c r="H75" s="357"/>
      <c r="I75" s="197"/>
      <c r="J75" s="197"/>
      <c r="K75" s="197"/>
      <c r="L75" s="197"/>
      <c r="M75" s="197"/>
      <c r="N75" s="182"/>
      <c r="O75" s="48">
        <v>1710</v>
      </c>
      <c r="P75" s="157"/>
      <c r="Q75" s="49" t="s">
        <v>50</v>
      </c>
    </row>
    <row r="76" spans="2:17" ht="12" customHeight="1" x14ac:dyDescent="0.3">
      <c r="B76" s="196" t="s">
        <v>389</v>
      </c>
      <c r="C76" s="197"/>
      <c r="D76" s="356"/>
      <c r="E76" s="197"/>
      <c r="F76" s="356"/>
      <c r="G76" s="197"/>
      <c r="H76" s="357"/>
      <c r="I76" s="197"/>
      <c r="J76" s="197"/>
      <c r="K76" s="197"/>
      <c r="L76" s="197"/>
      <c r="M76" s="197"/>
      <c r="N76" s="182"/>
      <c r="O76" s="48">
        <v>1711</v>
      </c>
      <c r="P76" s="157"/>
      <c r="Q76" s="49" t="s">
        <v>50</v>
      </c>
    </row>
    <row r="77" spans="2:17" ht="12" customHeight="1" x14ac:dyDescent="0.3">
      <c r="B77" s="196" t="s">
        <v>127</v>
      </c>
      <c r="C77" s="197"/>
      <c r="D77" s="356"/>
      <c r="E77" s="197"/>
      <c r="F77" s="356"/>
      <c r="G77" s="197"/>
      <c r="H77" s="357"/>
      <c r="I77" s="197"/>
      <c r="J77" s="197"/>
      <c r="K77" s="197"/>
      <c r="L77" s="197"/>
      <c r="M77" s="197"/>
      <c r="N77" s="182"/>
      <c r="O77" s="48">
        <v>1380</v>
      </c>
      <c r="P77" s="157"/>
      <c r="Q77" s="49" t="s">
        <v>50</v>
      </c>
    </row>
    <row r="78" spans="2:17" ht="12" customHeight="1" x14ac:dyDescent="0.3">
      <c r="B78" s="196" t="s">
        <v>128</v>
      </c>
      <c r="C78" s="197"/>
      <c r="D78" s="356"/>
      <c r="E78" s="197"/>
      <c r="F78" s="356"/>
      <c r="G78" s="197"/>
      <c r="H78" s="357"/>
      <c r="I78" s="197"/>
      <c r="J78" s="197"/>
      <c r="K78" s="197"/>
      <c r="L78" s="197"/>
      <c r="M78" s="197"/>
      <c r="N78" s="182"/>
      <c r="O78" s="48">
        <v>1381</v>
      </c>
      <c r="P78" s="157"/>
      <c r="Q78" s="77" t="s">
        <v>414</v>
      </c>
    </row>
    <row r="79" spans="2:17" ht="12" customHeight="1" x14ac:dyDescent="0.35">
      <c r="B79" s="345" t="s">
        <v>390</v>
      </c>
      <c r="C79" s="358"/>
      <c r="D79" s="359"/>
      <c r="E79" s="358"/>
      <c r="F79" s="359"/>
      <c r="G79" s="358"/>
      <c r="H79" s="360"/>
      <c r="I79" s="358"/>
      <c r="J79" s="358"/>
      <c r="K79" s="358"/>
      <c r="L79" s="358"/>
      <c r="M79" s="358"/>
      <c r="N79" s="182"/>
      <c r="O79" s="48">
        <v>1545</v>
      </c>
      <c r="P79" s="339">
        <f>MAX(SUM(P60:P78)*0)</f>
        <v>0</v>
      </c>
      <c r="Q79" s="349" t="s">
        <v>69</v>
      </c>
    </row>
    <row r="80" spans="2:17" ht="12" customHeight="1" thickBot="1" x14ac:dyDescent="0.4">
      <c r="B80" s="224" t="s">
        <v>391</v>
      </c>
      <c r="C80" s="225"/>
      <c r="D80" s="361"/>
      <c r="E80" s="225"/>
      <c r="F80" s="361"/>
      <c r="G80" s="225"/>
      <c r="H80" s="362"/>
      <c r="I80" s="225"/>
      <c r="J80" s="225"/>
      <c r="K80" s="225"/>
      <c r="L80" s="225"/>
      <c r="M80" s="225"/>
      <c r="N80" s="234"/>
      <c r="O80" s="81">
        <v>1546</v>
      </c>
      <c r="P80" s="340">
        <f>MIN(SUM(P60:P78),0)</f>
        <v>0</v>
      </c>
      <c r="Q80" s="363" t="s">
        <v>69</v>
      </c>
    </row>
    <row r="81" spans="2:17" ht="12" customHeight="1" x14ac:dyDescent="0.2"/>
    <row r="82" spans="2:17" ht="15" customHeight="1" thickBot="1" x14ac:dyDescent="0.25">
      <c r="B82" s="674" t="s">
        <v>411</v>
      </c>
      <c r="C82" s="675"/>
      <c r="D82" s="675"/>
      <c r="E82" s="675"/>
      <c r="F82" s="675"/>
      <c r="G82" s="675"/>
      <c r="H82" s="675"/>
      <c r="I82" s="675"/>
      <c r="J82" s="675"/>
      <c r="K82" s="675"/>
      <c r="L82" s="675"/>
      <c r="M82" s="675"/>
      <c r="N82" s="675"/>
      <c r="O82" s="675"/>
      <c r="P82" s="675"/>
      <c r="Q82" s="676"/>
    </row>
    <row r="83" spans="2:17" ht="12" customHeight="1" x14ac:dyDescent="0.2">
      <c r="B83" s="774"/>
      <c r="C83" s="777" t="s">
        <v>286</v>
      </c>
      <c r="D83" s="777"/>
      <c r="E83" s="777" t="s">
        <v>288</v>
      </c>
      <c r="F83" s="777"/>
      <c r="G83" s="777"/>
      <c r="H83" s="777"/>
      <c r="I83" s="777"/>
      <c r="J83" s="777"/>
      <c r="K83" s="777"/>
      <c r="L83" s="777"/>
      <c r="M83" s="777"/>
      <c r="N83" s="777"/>
      <c r="O83" s="777" t="s">
        <v>289</v>
      </c>
      <c r="P83" s="777"/>
      <c r="Q83" s="796"/>
    </row>
    <row r="84" spans="2:17" ht="12" customHeight="1" x14ac:dyDescent="0.2">
      <c r="B84" s="775"/>
      <c r="C84" s="781"/>
      <c r="D84" s="781"/>
      <c r="E84" s="781" t="s">
        <v>290</v>
      </c>
      <c r="F84" s="781"/>
      <c r="G84" s="781"/>
      <c r="H84" s="781"/>
      <c r="I84" s="781"/>
      <c r="J84" s="781"/>
      <c r="K84" s="781" t="s">
        <v>291</v>
      </c>
      <c r="L84" s="781"/>
      <c r="M84" s="781" t="s">
        <v>292</v>
      </c>
      <c r="N84" s="781"/>
      <c r="O84" s="781"/>
      <c r="P84" s="781"/>
      <c r="Q84" s="797"/>
    </row>
    <row r="85" spans="2:17" ht="34.5" customHeight="1" thickBot="1" x14ac:dyDescent="0.25">
      <c r="B85" s="776"/>
      <c r="C85" s="782"/>
      <c r="D85" s="782"/>
      <c r="E85" s="786" t="s">
        <v>658</v>
      </c>
      <c r="F85" s="786"/>
      <c r="G85" s="782" t="s">
        <v>293</v>
      </c>
      <c r="H85" s="782"/>
      <c r="I85" s="782" t="s">
        <v>294</v>
      </c>
      <c r="J85" s="782"/>
      <c r="K85" s="782"/>
      <c r="L85" s="782"/>
      <c r="M85" s="782"/>
      <c r="N85" s="782"/>
      <c r="O85" s="782"/>
      <c r="P85" s="782"/>
      <c r="Q85" s="798"/>
    </row>
    <row r="86" spans="2:17" ht="12" customHeight="1" x14ac:dyDescent="0.2">
      <c r="B86" s="319" t="s">
        <v>659</v>
      </c>
      <c r="C86" s="90">
        <v>1451</v>
      </c>
      <c r="D86" s="364"/>
      <c r="E86" s="90">
        <v>1452</v>
      </c>
      <c r="F86" s="364"/>
      <c r="G86" s="90">
        <v>1752</v>
      </c>
      <c r="H86" s="365"/>
      <c r="I86" s="90">
        <v>1753</v>
      </c>
      <c r="J86" s="366"/>
      <c r="K86" s="90">
        <v>1453</v>
      </c>
      <c r="L86" s="366"/>
      <c r="M86" s="90">
        <v>1454</v>
      </c>
      <c r="N86" s="366"/>
      <c r="O86" s="90">
        <v>1382</v>
      </c>
      <c r="P86" s="320"/>
      <c r="Q86" s="321" t="s">
        <v>50</v>
      </c>
    </row>
    <row r="87" spans="2:17" ht="12" customHeight="1" x14ac:dyDescent="0.2">
      <c r="B87" s="164" t="s">
        <v>660</v>
      </c>
      <c r="C87" s="439"/>
      <c r="D87" s="439"/>
      <c r="E87" s="48">
        <v>1589</v>
      </c>
      <c r="F87" s="367"/>
      <c r="G87" s="439"/>
      <c r="H87" s="439"/>
      <c r="I87" s="48">
        <v>1845</v>
      </c>
      <c r="J87" s="237"/>
      <c r="K87" s="48">
        <v>1455</v>
      </c>
      <c r="L87" s="237"/>
      <c r="M87" s="48">
        <v>1456</v>
      </c>
      <c r="N87" s="237"/>
      <c r="O87" s="439"/>
      <c r="P87" s="439"/>
      <c r="Q87" s="77" t="s">
        <v>414</v>
      </c>
    </row>
    <row r="88" spans="2:17" ht="38.1" customHeight="1" x14ac:dyDescent="0.2">
      <c r="B88" s="323" t="s">
        <v>392</v>
      </c>
      <c r="C88" s="332">
        <v>1942</v>
      </c>
      <c r="D88" s="368"/>
      <c r="E88" s="773"/>
      <c r="F88" s="773"/>
      <c r="G88" s="332">
        <v>1943</v>
      </c>
      <c r="H88" s="369"/>
      <c r="I88" s="773"/>
      <c r="J88" s="773"/>
      <c r="K88" s="773"/>
      <c r="L88" s="773"/>
      <c r="M88" s="773"/>
      <c r="N88" s="773"/>
      <c r="O88" s="332">
        <v>1944</v>
      </c>
      <c r="P88" s="322"/>
      <c r="Q88" s="325" t="s">
        <v>296</v>
      </c>
    </row>
    <row r="89" spans="2:17" ht="12" customHeight="1" x14ac:dyDescent="0.3">
      <c r="B89" s="161" t="s">
        <v>123</v>
      </c>
      <c r="C89" s="48">
        <v>1392</v>
      </c>
      <c r="D89" s="76"/>
      <c r="E89" s="48">
        <v>1393</v>
      </c>
      <c r="F89" s="76"/>
      <c r="G89" s="48">
        <v>1755</v>
      </c>
      <c r="H89" s="61"/>
      <c r="I89" s="48">
        <v>1756</v>
      </c>
      <c r="J89" s="149"/>
      <c r="K89" s="48">
        <v>1394</v>
      </c>
      <c r="L89" s="149"/>
      <c r="M89" s="48">
        <v>1395</v>
      </c>
      <c r="N89" s="149"/>
      <c r="O89" s="48">
        <v>1384</v>
      </c>
      <c r="P89" s="157"/>
      <c r="Q89" s="49" t="s">
        <v>50</v>
      </c>
    </row>
    <row r="90" spans="2:17" ht="12" customHeight="1" x14ac:dyDescent="0.3">
      <c r="B90" s="161" t="s">
        <v>124</v>
      </c>
      <c r="C90" s="48">
        <v>1396</v>
      </c>
      <c r="D90" s="76"/>
      <c r="E90" s="48">
        <v>1397</v>
      </c>
      <c r="F90" s="76"/>
      <c r="G90" s="48">
        <v>1757</v>
      </c>
      <c r="H90" s="61"/>
      <c r="I90" s="48">
        <v>1758</v>
      </c>
      <c r="J90" s="149"/>
      <c r="K90" s="48">
        <v>1398</v>
      </c>
      <c r="L90" s="149"/>
      <c r="M90" s="48">
        <v>1399</v>
      </c>
      <c r="N90" s="149"/>
      <c r="O90" s="48">
        <v>1385</v>
      </c>
      <c r="P90" s="157"/>
      <c r="Q90" s="77" t="s">
        <v>414</v>
      </c>
    </row>
    <row r="91" spans="2:17" ht="12" customHeight="1" x14ac:dyDescent="0.3">
      <c r="B91" s="161" t="s">
        <v>393</v>
      </c>
      <c r="C91" s="48">
        <v>1459</v>
      </c>
      <c r="D91" s="76"/>
      <c r="E91" s="48">
        <v>1460</v>
      </c>
      <c r="F91" s="76"/>
      <c r="G91" s="48">
        <v>1759</v>
      </c>
      <c r="H91" s="61"/>
      <c r="I91" s="48">
        <v>1760</v>
      </c>
      <c r="J91" s="149"/>
      <c r="K91" s="48">
        <v>1461</v>
      </c>
      <c r="L91" s="149"/>
      <c r="M91" s="48">
        <v>1462</v>
      </c>
      <c r="N91" s="149"/>
      <c r="O91" s="48">
        <v>1386</v>
      </c>
      <c r="P91" s="157"/>
      <c r="Q91" s="77" t="s">
        <v>414</v>
      </c>
    </row>
    <row r="92" spans="2:17" ht="12" customHeight="1" x14ac:dyDescent="0.3">
      <c r="B92" s="161" t="s">
        <v>297</v>
      </c>
      <c r="C92" s="48">
        <v>1463</v>
      </c>
      <c r="D92" s="76"/>
      <c r="E92" s="441"/>
      <c r="F92" s="441"/>
      <c r="G92" s="441"/>
      <c r="H92" s="441"/>
      <c r="I92" s="48">
        <v>1762</v>
      </c>
      <c r="J92" s="149"/>
      <c r="K92" s="48">
        <v>1465</v>
      </c>
      <c r="L92" s="149"/>
      <c r="M92" s="48">
        <v>1466</v>
      </c>
      <c r="N92" s="149"/>
      <c r="O92" s="441"/>
      <c r="P92" s="441"/>
      <c r="Q92" s="49" t="s">
        <v>50</v>
      </c>
    </row>
    <row r="93" spans="2:17" ht="12" customHeight="1" x14ac:dyDescent="0.3">
      <c r="B93" s="161" t="s">
        <v>298</v>
      </c>
      <c r="C93" s="48">
        <v>1467</v>
      </c>
      <c r="D93" s="76"/>
      <c r="E93" s="48">
        <v>1468</v>
      </c>
      <c r="F93" s="76"/>
      <c r="G93" s="48">
        <v>1763</v>
      </c>
      <c r="H93" s="61"/>
      <c r="I93" s="48">
        <v>1764</v>
      </c>
      <c r="J93" s="149"/>
      <c r="K93" s="48">
        <v>1469</v>
      </c>
      <c r="L93" s="149"/>
      <c r="M93" s="48">
        <v>1470</v>
      </c>
      <c r="N93" s="149"/>
      <c r="O93" s="48">
        <v>1387</v>
      </c>
      <c r="P93" s="157"/>
      <c r="Q93" s="49" t="s">
        <v>50</v>
      </c>
    </row>
    <row r="94" spans="2:17" ht="12" customHeight="1" x14ac:dyDescent="0.3">
      <c r="B94" s="161" t="s">
        <v>394</v>
      </c>
      <c r="C94" s="48">
        <v>1471</v>
      </c>
      <c r="D94" s="76"/>
      <c r="E94" s="48">
        <v>1472</v>
      </c>
      <c r="F94" s="76"/>
      <c r="G94" s="48">
        <v>1765</v>
      </c>
      <c r="H94" s="61"/>
      <c r="I94" s="48">
        <v>1766</v>
      </c>
      <c r="J94" s="149"/>
      <c r="K94" s="48">
        <v>1473</v>
      </c>
      <c r="L94" s="149"/>
      <c r="M94" s="48">
        <v>1474</v>
      </c>
      <c r="N94" s="149"/>
      <c r="O94" s="48">
        <v>1388</v>
      </c>
      <c r="P94" s="157"/>
      <c r="Q94" s="77" t="s">
        <v>414</v>
      </c>
    </row>
    <row r="95" spans="2:17" ht="25.5" customHeight="1" x14ac:dyDescent="0.2">
      <c r="B95" s="161" t="s">
        <v>395</v>
      </c>
      <c r="C95" s="48">
        <v>1475</v>
      </c>
      <c r="D95" s="367"/>
      <c r="E95" s="48">
        <v>1476</v>
      </c>
      <c r="F95" s="367"/>
      <c r="G95" s="48">
        <v>1767</v>
      </c>
      <c r="H95" s="60"/>
      <c r="I95" s="48">
        <v>1768</v>
      </c>
      <c r="J95" s="237"/>
      <c r="K95" s="48">
        <v>1477</v>
      </c>
      <c r="L95" s="237"/>
      <c r="M95" s="48">
        <v>1478</v>
      </c>
      <c r="N95" s="237"/>
      <c r="O95" s="48">
        <v>1389</v>
      </c>
      <c r="P95" s="322"/>
      <c r="Q95" s="77" t="s">
        <v>414</v>
      </c>
    </row>
    <row r="96" spans="2:17" ht="26.1" customHeight="1" x14ac:dyDescent="0.2">
      <c r="B96" s="164" t="s">
        <v>661</v>
      </c>
      <c r="C96" s="48">
        <v>1480</v>
      </c>
      <c r="D96" s="367"/>
      <c r="E96" s="48">
        <v>1481</v>
      </c>
      <c r="F96" s="367"/>
      <c r="G96" s="48">
        <v>1769</v>
      </c>
      <c r="H96" s="60"/>
      <c r="I96" s="48">
        <v>1770</v>
      </c>
      <c r="J96" s="237"/>
      <c r="K96" s="48">
        <v>1482</v>
      </c>
      <c r="L96" s="237"/>
      <c r="M96" s="48">
        <v>1483</v>
      </c>
      <c r="N96" s="237"/>
      <c r="O96" s="48">
        <v>1390</v>
      </c>
      <c r="P96" s="322"/>
      <c r="Q96" s="77" t="s">
        <v>414</v>
      </c>
    </row>
    <row r="97" spans="2:19" ht="12" customHeight="1" x14ac:dyDescent="0.3">
      <c r="B97" s="161" t="s">
        <v>299</v>
      </c>
      <c r="C97" s="48">
        <v>1484</v>
      </c>
      <c r="D97" s="76"/>
      <c r="E97" s="48">
        <v>1485</v>
      </c>
      <c r="F97" s="76"/>
      <c r="G97" s="48">
        <v>1771</v>
      </c>
      <c r="H97" s="61"/>
      <c r="I97" s="48">
        <v>1772</v>
      </c>
      <c r="J97" s="149"/>
      <c r="K97" s="48">
        <v>1486</v>
      </c>
      <c r="L97" s="149"/>
      <c r="M97" s="48">
        <v>1487</v>
      </c>
      <c r="N97" s="149"/>
      <c r="O97" s="48">
        <v>1391</v>
      </c>
      <c r="P97" s="157"/>
      <c r="Q97" s="328" t="s">
        <v>69</v>
      </c>
    </row>
    <row r="98" spans="2:19" ht="12" customHeight="1" thickBot="1" x14ac:dyDescent="0.35">
      <c r="B98" s="188" t="s">
        <v>300</v>
      </c>
      <c r="C98" s="633"/>
      <c r="D98" s="633"/>
      <c r="E98" s="81">
        <v>1489</v>
      </c>
      <c r="F98" s="82"/>
      <c r="G98" s="633"/>
      <c r="H98" s="633"/>
      <c r="I98" s="81">
        <v>1846</v>
      </c>
      <c r="J98" s="151"/>
      <c r="K98" s="81">
        <v>1490</v>
      </c>
      <c r="L98" s="151"/>
      <c r="M98" s="81">
        <v>1491</v>
      </c>
      <c r="N98" s="151"/>
      <c r="O98" s="633"/>
      <c r="P98" s="633"/>
      <c r="Q98" s="330" t="s">
        <v>69</v>
      </c>
    </row>
    <row r="99" spans="2:19" ht="12" customHeight="1" x14ac:dyDescent="0.2"/>
    <row r="100" spans="2:19" ht="15" customHeight="1" thickBot="1" x14ac:dyDescent="0.25">
      <c r="B100" s="551" t="s">
        <v>662</v>
      </c>
      <c r="C100" s="552"/>
      <c r="D100" s="552"/>
      <c r="E100" s="552"/>
      <c r="F100" s="552"/>
      <c r="G100" s="552"/>
      <c r="H100" s="552"/>
      <c r="I100" s="552"/>
      <c r="J100" s="552"/>
      <c r="K100" s="552"/>
      <c r="L100" s="552"/>
      <c r="M100" s="552"/>
      <c r="N100" s="552"/>
      <c r="O100" s="552"/>
      <c r="P100" s="552"/>
      <c r="Q100" s="552"/>
      <c r="R100" s="552"/>
      <c r="S100" s="553"/>
    </row>
    <row r="101" spans="2:19" ht="12" customHeight="1" x14ac:dyDescent="0.2">
      <c r="B101" s="790"/>
      <c r="C101" s="793" t="s">
        <v>301</v>
      </c>
      <c r="D101" s="793"/>
      <c r="E101" s="793"/>
      <c r="F101" s="793"/>
      <c r="G101" s="793"/>
      <c r="H101" s="793"/>
      <c r="I101" s="793"/>
      <c r="J101" s="793"/>
      <c r="K101" s="793"/>
      <c r="L101" s="793"/>
      <c r="M101" s="793" t="s">
        <v>302</v>
      </c>
      <c r="N101" s="793"/>
      <c r="O101" s="793"/>
      <c r="P101" s="793"/>
      <c r="Q101" s="793"/>
      <c r="R101" s="793"/>
      <c r="S101" s="778"/>
    </row>
    <row r="102" spans="2:19" ht="12" customHeight="1" x14ac:dyDescent="0.2">
      <c r="B102" s="791"/>
      <c r="C102" s="794" t="s">
        <v>34</v>
      </c>
      <c r="D102" s="794"/>
      <c r="E102" s="794"/>
      <c r="F102" s="794"/>
      <c r="G102" s="794" t="s">
        <v>35</v>
      </c>
      <c r="H102" s="794"/>
      <c r="I102" s="794"/>
      <c r="J102" s="794"/>
      <c r="K102" s="781" t="s">
        <v>303</v>
      </c>
      <c r="L102" s="781"/>
      <c r="M102" s="781" t="s">
        <v>304</v>
      </c>
      <c r="N102" s="781"/>
      <c r="O102" s="781" t="s">
        <v>305</v>
      </c>
      <c r="P102" s="781"/>
      <c r="Q102" s="781" t="s">
        <v>303</v>
      </c>
      <c r="R102" s="781"/>
      <c r="S102" s="779"/>
    </row>
    <row r="103" spans="2:19" ht="12" customHeight="1" thickBot="1" x14ac:dyDescent="0.25">
      <c r="B103" s="792"/>
      <c r="C103" s="795" t="s">
        <v>304</v>
      </c>
      <c r="D103" s="795"/>
      <c r="E103" s="795" t="s">
        <v>305</v>
      </c>
      <c r="F103" s="795"/>
      <c r="G103" s="795" t="s">
        <v>304</v>
      </c>
      <c r="H103" s="795"/>
      <c r="I103" s="795" t="s">
        <v>305</v>
      </c>
      <c r="J103" s="795"/>
      <c r="K103" s="782"/>
      <c r="L103" s="782"/>
      <c r="M103" s="782"/>
      <c r="N103" s="782"/>
      <c r="O103" s="782"/>
      <c r="P103" s="782"/>
      <c r="Q103" s="782"/>
      <c r="R103" s="782"/>
      <c r="S103" s="780"/>
    </row>
    <row r="104" spans="2:19" ht="12" customHeight="1" x14ac:dyDescent="0.2">
      <c r="B104" s="331" t="s">
        <v>306</v>
      </c>
      <c r="C104" s="90">
        <v>1495</v>
      </c>
      <c r="D104" s="364"/>
      <c r="E104" s="90">
        <v>1496</v>
      </c>
      <c r="F104" s="364"/>
      <c r="G104" s="90">
        <v>1497</v>
      </c>
      <c r="H104" s="365"/>
      <c r="I104" s="90">
        <v>1498</v>
      </c>
      <c r="J104" s="366"/>
      <c r="K104" s="90">
        <v>1499</v>
      </c>
      <c r="L104" s="366"/>
      <c r="M104" s="90">
        <v>1501</v>
      </c>
      <c r="N104" s="366"/>
      <c r="O104" s="90">
        <v>1502</v>
      </c>
      <c r="P104" s="320"/>
      <c r="Q104" s="90">
        <v>1503</v>
      </c>
      <c r="R104" s="370"/>
      <c r="S104" s="321" t="s">
        <v>50</v>
      </c>
    </row>
    <row r="105" spans="2:19" ht="12" customHeight="1" x14ac:dyDescent="0.2">
      <c r="B105" s="161" t="s">
        <v>307</v>
      </c>
      <c r="C105" s="48">
        <v>1655</v>
      </c>
      <c r="D105" s="367"/>
      <c r="E105" s="48">
        <v>1656</v>
      </c>
      <c r="F105" s="367"/>
      <c r="G105" s="48">
        <v>1504</v>
      </c>
      <c r="H105" s="60"/>
      <c r="I105" s="48">
        <v>1505</v>
      </c>
      <c r="J105" s="237"/>
      <c r="K105" s="439"/>
      <c r="L105" s="439"/>
      <c r="M105" s="439"/>
      <c r="N105" s="439"/>
      <c r="O105" s="439"/>
      <c r="P105" s="439"/>
      <c r="Q105" s="439"/>
      <c r="R105" s="371"/>
      <c r="S105" s="77" t="s">
        <v>414</v>
      </c>
    </row>
    <row r="106" spans="2:19" ht="28.5" customHeight="1" x14ac:dyDescent="0.2">
      <c r="B106" s="323" t="s">
        <v>396</v>
      </c>
      <c r="C106" s="332">
        <v>1945</v>
      </c>
      <c r="D106" s="368"/>
      <c r="E106" s="332">
        <v>1946</v>
      </c>
      <c r="F106" s="368"/>
      <c r="G106" s="332">
        <v>1947</v>
      </c>
      <c r="H106" s="369"/>
      <c r="I106" s="332">
        <v>1948</v>
      </c>
      <c r="J106" s="372"/>
      <c r="K106" s="773"/>
      <c r="L106" s="773"/>
      <c r="M106" s="332">
        <v>1949</v>
      </c>
      <c r="N106" s="372"/>
      <c r="O106" s="332">
        <v>1950</v>
      </c>
      <c r="P106" s="322"/>
      <c r="Q106" s="373"/>
      <c r="R106" s="371"/>
      <c r="S106" s="77" t="s">
        <v>414</v>
      </c>
    </row>
    <row r="107" spans="2:19" ht="12" customHeight="1" x14ac:dyDescent="0.2">
      <c r="B107" s="164" t="s">
        <v>646</v>
      </c>
      <c r="C107" s="48">
        <v>1590</v>
      </c>
      <c r="D107" s="367"/>
      <c r="E107" s="48">
        <v>1436</v>
      </c>
      <c r="F107" s="367"/>
      <c r="G107" s="48">
        <v>1437</v>
      </c>
      <c r="H107" s="60"/>
      <c r="I107" s="48">
        <v>1438</v>
      </c>
      <c r="J107" s="237"/>
      <c r="K107" s="48">
        <v>1439</v>
      </c>
      <c r="L107" s="237"/>
      <c r="M107" s="48">
        <v>1441</v>
      </c>
      <c r="N107" s="237"/>
      <c r="O107" s="48">
        <v>1442</v>
      </c>
      <c r="P107" s="322"/>
      <c r="Q107" s="48">
        <v>1443</v>
      </c>
      <c r="R107" s="374"/>
      <c r="S107" s="49" t="s">
        <v>50</v>
      </c>
    </row>
    <row r="108" spans="2:19" ht="12" customHeight="1" x14ac:dyDescent="0.2">
      <c r="B108" s="164" t="s">
        <v>647</v>
      </c>
      <c r="C108" s="48">
        <v>1444</v>
      </c>
      <c r="D108" s="367"/>
      <c r="E108" s="48">
        <v>1447</v>
      </c>
      <c r="F108" s="367"/>
      <c r="G108" s="48">
        <v>1448</v>
      </c>
      <c r="H108" s="60"/>
      <c r="I108" s="48">
        <v>1449</v>
      </c>
      <c r="J108" s="237"/>
      <c r="K108" s="48">
        <v>1508</v>
      </c>
      <c r="L108" s="237"/>
      <c r="M108" s="48">
        <v>1509</v>
      </c>
      <c r="N108" s="237"/>
      <c r="O108" s="48">
        <v>1510</v>
      </c>
      <c r="P108" s="322"/>
      <c r="Q108" s="48">
        <v>1511</v>
      </c>
      <c r="R108" s="374"/>
      <c r="S108" s="77" t="s">
        <v>414</v>
      </c>
    </row>
    <row r="109" spans="2:19" ht="12" customHeight="1" x14ac:dyDescent="0.2">
      <c r="B109" s="161" t="s">
        <v>397</v>
      </c>
      <c r="C109" s="48">
        <v>1512</v>
      </c>
      <c r="D109" s="367"/>
      <c r="E109" s="48">
        <v>1513</v>
      </c>
      <c r="F109" s="367"/>
      <c r="G109" s="439"/>
      <c r="H109" s="439"/>
      <c r="I109" s="439"/>
      <c r="J109" s="439"/>
      <c r="K109" s="48">
        <v>1514</v>
      </c>
      <c r="L109" s="237"/>
      <c r="M109" s="439"/>
      <c r="N109" s="439"/>
      <c r="O109" s="439"/>
      <c r="P109" s="439"/>
      <c r="Q109" s="439"/>
      <c r="R109" s="371"/>
      <c r="S109" s="49" t="s">
        <v>50</v>
      </c>
    </row>
    <row r="110" spans="2:19" ht="12" customHeight="1" x14ac:dyDescent="0.2">
      <c r="B110" s="164" t="s">
        <v>649</v>
      </c>
      <c r="C110" s="48">
        <v>1515</v>
      </c>
      <c r="D110" s="367"/>
      <c r="E110" s="48">
        <v>1516</v>
      </c>
      <c r="F110" s="367"/>
      <c r="G110" s="48">
        <v>1517</v>
      </c>
      <c r="H110" s="60"/>
      <c r="I110" s="48">
        <v>1518</v>
      </c>
      <c r="J110" s="237"/>
      <c r="K110" s="48">
        <v>1519</v>
      </c>
      <c r="L110" s="237"/>
      <c r="M110" s="48">
        <v>1520</v>
      </c>
      <c r="N110" s="237"/>
      <c r="O110" s="48">
        <v>1521</v>
      </c>
      <c r="P110" s="322"/>
      <c r="Q110" s="48">
        <v>1522</v>
      </c>
      <c r="R110" s="374"/>
      <c r="S110" s="49" t="s">
        <v>50</v>
      </c>
    </row>
    <row r="111" spans="2:19" ht="12" customHeight="1" x14ac:dyDescent="0.3">
      <c r="B111" s="161" t="s">
        <v>298</v>
      </c>
      <c r="C111" s="48">
        <v>1523</v>
      </c>
      <c r="D111" s="76"/>
      <c r="E111" s="48">
        <v>1524</v>
      </c>
      <c r="F111" s="76"/>
      <c r="G111" s="48">
        <v>1525</v>
      </c>
      <c r="H111" s="61"/>
      <c r="I111" s="48">
        <v>1526</v>
      </c>
      <c r="J111" s="149"/>
      <c r="K111" s="48">
        <v>1527</v>
      </c>
      <c r="L111" s="149"/>
      <c r="M111" s="48">
        <v>1528</v>
      </c>
      <c r="N111" s="149"/>
      <c r="O111" s="48">
        <v>1529</v>
      </c>
      <c r="P111" s="157"/>
      <c r="Q111" s="48">
        <v>1530</v>
      </c>
      <c r="R111" s="375"/>
      <c r="S111" s="49" t="s">
        <v>50</v>
      </c>
    </row>
    <row r="112" spans="2:19" ht="12" customHeight="1" x14ac:dyDescent="0.2">
      <c r="B112" s="164" t="s">
        <v>642</v>
      </c>
      <c r="C112" s="48">
        <v>1531</v>
      </c>
      <c r="D112" s="367"/>
      <c r="E112" s="48">
        <v>1532</v>
      </c>
      <c r="F112" s="367"/>
      <c r="G112" s="48">
        <v>1533</v>
      </c>
      <c r="H112" s="60"/>
      <c r="I112" s="48">
        <v>1534</v>
      </c>
      <c r="J112" s="237"/>
      <c r="K112" s="48">
        <v>1535</v>
      </c>
      <c r="L112" s="237"/>
      <c r="M112" s="48">
        <v>1536</v>
      </c>
      <c r="N112" s="237"/>
      <c r="O112" s="48">
        <v>1537</v>
      </c>
      <c r="P112" s="322"/>
      <c r="Q112" s="48">
        <v>1538</v>
      </c>
      <c r="R112" s="374"/>
      <c r="S112" s="77" t="s">
        <v>414</v>
      </c>
    </row>
    <row r="113" spans="2:19" ht="27.95" customHeight="1" x14ac:dyDescent="0.2">
      <c r="B113" s="164" t="s">
        <v>663</v>
      </c>
      <c r="C113" s="48">
        <v>1539</v>
      </c>
      <c r="D113" s="367"/>
      <c r="E113" s="48">
        <v>1540</v>
      </c>
      <c r="F113" s="367"/>
      <c r="G113" s="48">
        <v>1541</v>
      </c>
      <c r="H113" s="60"/>
      <c r="I113" s="48">
        <v>1542</v>
      </c>
      <c r="J113" s="237"/>
      <c r="K113" s="48">
        <v>1543</v>
      </c>
      <c r="L113" s="237"/>
      <c r="M113" s="48">
        <v>1544</v>
      </c>
      <c r="N113" s="237"/>
      <c r="O113" s="48">
        <v>1547</v>
      </c>
      <c r="P113" s="322"/>
      <c r="Q113" s="48">
        <v>1548</v>
      </c>
      <c r="R113" s="374"/>
      <c r="S113" s="77" t="s">
        <v>414</v>
      </c>
    </row>
    <row r="114" spans="2:19" ht="25.5" customHeight="1" x14ac:dyDescent="0.2">
      <c r="B114" s="161" t="s">
        <v>398</v>
      </c>
      <c r="C114" s="62">
        <v>1549</v>
      </c>
      <c r="D114" s="376"/>
      <c r="E114" s="62">
        <v>1550</v>
      </c>
      <c r="F114" s="376"/>
      <c r="G114" s="62">
        <v>1551</v>
      </c>
      <c r="H114" s="377"/>
      <c r="I114" s="62">
        <v>1552</v>
      </c>
      <c r="J114" s="378"/>
      <c r="K114" s="62">
        <v>1553</v>
      </c>
      <c r="L114" s="378"/>
      <c r="M114" s="62">
        <v>1554</v>
      </c>
      <c r="N114" s="378"/>
      <c r="O114" s="62">
        <v>1555</v>
      </c>
      <c r="P114" s="327"/>
      <c r="Q114" s="62">
        <v>1556</v>
      </c>
      <c r="R114" s="379"/>
      <c r="S114" s="77" t="s">
        <v>414</v>
      </c>
    </row>
    <row r="115" spans="2:19" ht="12" customHeight="1" x14ac:dyDescent="0.2">
      <c r="B115" s="164" t="s">
        <v>664</v>
      </c>
      <c r="C115" s="48">
        <v>1557</v>
      </c>
      <c r="D115" s="367"/>
      <c r="E115" s="48">
        <v>1558</v>
      </c>
      <c r="F115" s="367"/>
      <c r="G115" s="439"/>
      <c r="H115" s="439"/>
      <c r="I115" s="439"/>
      <c r="J115" s="439"/>
      <c r="K115" s="48">
        <v>1559</v>
      </c>
      <c r="L115" s="237"/>
      <c r="M115" s="48">
        <v>1560</v>
      </c>
      <c r="N115" s="237"/>
      <c r="O115" s="48">
        <v>1561</v>
      </c>
      <c r="P115" s="322"/>
      <c r="Q115" s="48">
        <v>1562</v>
      </c>
      <c r="R115" s="374"/>
      <c r="S115" s="77" t="s">
        <v>414</v>
      </c>
    </row>
    <row r="116" spans="2:19" ht="12" customHeight="1" x14ac:dyDescent="0.2">
      <c r="B116" s="164" t="s">
        <v>653</v>
      </c>
      <c r="C116" s="48">
        <v>1563</v>
      </c>
      <c r="D116" s="367"/>
      <c r="E116" s="48">
        <v>1564</v>
      </c>
      <c r="F116" s="367"/>
      <c r="G116" s="179">
        <v>1565</v>
      </c>
      <c r="H116" s="60"/>
      <c r="I116" s="179">
        <v>1566</v>
      </c>
      <c r="J116" s="63"/>
      <c r="K116" s="48">
        <v>1567</v>
      </c>
      <c r="L116" s="237"/>
      <c r="M116" s="48">
        <v>1568</v>
      </c>
      <c r="N116" s="237"/>
      <c r="O116" s="48">
        <v>1569</v>
      </c>
      <c r="P116" s="322"/>
      <c r="Q116" s="48">
        <v>1570</v>
      </c>
      <c r="R116" s="374"/>
      <c r="S116" s="328" t="s">
        <v>69</v>
      </c>
    </row>
    <row r="117" spans="2:19" ht="12" customHeight="1" thickBot="1" x14ac:dyDescent="0.25">
      <c r="B117" s="333" t="s">
        <v>654</v>
      </c>
      <c r="C117" s="81">
        <v>1368</v>
      </c>
      <c r="D117" s="226"/>
      <c r="E117" s="81">
        <v>1371</v>
      </c>
      <c r="F117" s="226"/>
      <c r="G117" s="380">
        <v>1571</v>
      </c>
      <c r="H117" s="213"/>
      <c r="I117" s="380">
        <v>1572</v>
      </c>
      <c r="J117" s="381"/>
      <c r="K117" s="772"/>
      <c r="L117" s="772"/>
      <c r="M117" s="772"/>
      <c r="N117" s="772"/>
      <c r="O117" s="772"/>
      <c r="P117" s="772"/>
      <c r="Q117" s="772"/>
      <c r="R117" s="382"/>
      <c r="S117" s="330" t="s">
        <v>69</v>
      </c>
    </row>
    <row r="118" spans="2:19" ht="12" customHeight="1" x14ac:dyDescent="0.2"/>
    <row r="119" spans="2:19" ht="12" customHeight="1" x14ac:dyDescent="0.2">
      <c r="B119" s="124" t="s">
        <v>607</v>
      </c>
      <c r="C119" s="125"/>
    </row>
    <row r="120" spans="2:19" ht="12" customHeight="1" x14ac:dyDescent="0.2"/>
    <row r="121" spans="2:19" ht="12" customHeight="1" x14ac:dyDescent="0.2"/>
    <row r="122" spans="2:19" ht="12" customHeight="1" x14ac:dyDescent="0.2"/>
    <row r="123" spans="2:19" ht="12" customHeight="1" x14ac:dyDescent="0.2"/>
    <row r="124" spans="2:19" ht="12" customHeight="1" x14ac:dyDescent="0.2"/>
    <row r="125" spans="2:19" ht="12" customHeight="1" x14ac:dyDescent="0.2"/>
    <row r="126" spans="2:19" ht="12" customHeight="1" x14ac:dyDescent="0.2"/>
    <row r="127" spans="2:19" ht="12" customHeight="1" x14ac:dyDescent="0.2"/>
    <row r="128" spans="2:19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</sheetData>
  <mergeCells count="97">
    <mergeCell ref="B59:Q59"/>
    <mergeCell ref="B16:N16"/>
    <mergeCell ref="B17:N17"/>
    <mergeCell ref="B18:N18"/>
    <mergeCell ref="B19:N19"/>
    <mergeCell ref="B47:Q47"/>
    <mergeCell ref="B20:N20"/>
    <mergeCell ref="B21:N21"/>
    <mergeCell ref="B22:N22"/>
    <mergeCell ref="B23:N23"/>
    <mergeCell ref="B24:N24"/>
    <mergeCell ref="B37:N37"/>
    <mergeCell ref="B38:N38"/>
    <mergeCell ref="B39:N39"/>
    <mergeCell ref="B32:N32"/>
    <mergeCell ref="B25:N25"/>
    <mergeCell ref="B26:N26"/>
    <mergeCell ref="B27:N27"/>
    <mergeCell ref="Q102:R103"/>
    <mergeCell ref="O102:P103"/>
    <mergeCell ref="B82:Q82"/>
    <mergeCell ref="B83:B85"/>
    <mergeCell ref="C83:D85"/>
    <mergeCell ref="E83:N83"/>
    <mergeCell ref="O83:P85"/>
    <mergeCell ref="Q83:Q85"/>
    <mergeCell ref="E84:J84"/>
    <mergeCell ref="K84:L85"/>
    <mergeCell ref="M84:N85"/>
    <mergeCell ref="E85:F85"/>
    <mergeCell ref="G85:H85"/>
    <mergeCell ref="I85:J85"/>
    <mergeCell ref="C87:D87"/>
    <mergeCell ref="G87:H87"/>
    <mergeCell ref="O87:P87"/>
    <mergeCell ref="E88:F88"/>
    <mergeCell ref="I88:J88"/>
    <mergeCell ref="K88:L88"/>
    <mergeCell ref="M88:N88"/>
    <mergeCell ref="M102:N103"/>
    <mergeCell ref="C103:D103"/>
    <mergeCell ref="E103:F103"/>
    <mergeCell ref="G103:H103"/>
    <mergeCell ref="I103:J103"/>
    <mergeCell ref="B15:N15"/>
    <mergeCell ref="C98:D98"/>
    <mergeCell ref="G98:H98"/>
    <mergeCell ref="O98:P98"/>
    <mergeCell ref="G109:H109"/>
    <mergeCell ref="E92:F92"/>
    <mergeCell ref="G92:H92"/>
    <mergeCell ref="O92:P92"/>
    <mergeCell ref="B100:S100"/>
    <mergeCell ref="B101:B103"/>
    <mergeCell ref="C101:L101"/>
    <mergeCell ref="M101:R101"/>
    <mergeCell ref="S101:S103"/>
    <mergeCell ref="C102:F102"/>
    <mergeCell ref="G102:J102"/>
    <mergeCell ref="K102:L103"/>
    <mergeCell ref="B10:N10"/>
    <mergeCell ref="B11:N11"/>
    <mergeCell ref="B12:N12"/>
    <mergeCell ref="B13:N13"/>
    <mergeCell ref="B14:N14"/>
    <mergeCell ref="B5:N5"/>
    <mergeCell ref="B6:N6"/>
    <mergeCell ref="B7:N7"/>
    <mergeCell ref="B8:N8"/>
    <mergeCell ref="B9:N9"/>
    <mergeCell ref="B35:N35"/>
    <mergeCell ref="B36:N36"/>
    <mergeCell ref="B28:N28"/>
    <mergeCell ref="B29:N29"/>
    <mergeCell ref="B30:N30"/>
    <mergeCell ref="B31:N31"/>
    <mergeCell ref="G115:H115"/>
    <mergeCell ref="I115:J115"/>
    <mergeCell ref="K117:L117"/>
    <mergeCell ref="M117:N117"/>
    <mergeCell ref="O117:Q117"/>
    <mergeCell ref="B1:Q2"/>
    <mergeCell ref="B45:Q46"/>
    <mergeCell ref="I109:J109"/>
    <mergeCell ref="M109:N109"/>
    <mergeCell ref="O109:Q109"/>
    <mergeCell ref="K105:L105"/>
    <mergeCell ref="M105:N105"/>
    <mergeCell ref="O105:Q105"/>
    <mergeCell ref="K106:L106"/>
    <mergeCell ref="B40:N40"/>
    <mergeCell ref="B41:N41"/>
    <mergeCell ref="B42:N42"/>
    <mergeCell ref="B43:N43"/>
    <mergeCell ref="B4:Q4"/>
    <mergeCell ref="B33:N33"/>
    <mergeCell ref="B34:N34"/>
  </mergeCells>
  <hyperlinks>
    <hyperlink ref="B1:Q2" r:id="rId1" display="AÑO  TRIBUTARIO  2026" xr:uid="{09D50EB4-9A7C-4528-9EC7-00B160FEDBB0}"/>
    <hyperlink ref="B45:Q46" r:id="rId2" display="AÑO  TRIBUTARIO  2026" xr:uid="{47CC3574-0950-4CCF-B028-7D222A571E3F}"/>
  </hyperlinks>
  <pageMargins left="0.31496062992125984" right="0.19685039370078741" top="0.39370078740157483" bottom="0.31496062992125984" header="0.31496062992125984" footer="0.31496062992125984"/>
  <pageSetup scale="77" orientation="landscape" r:id="rId3"/>
  <rowBreaks count="2" manualBreakCount="2">
    <brk id="44" max="18" man="1"/>
    <brk id="98" max="18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R104"/>
  <sheetViews>
    <sheetView showGridLines="0" view="pageBreakPreview" topLeftCell="A57" zoomScale="110" zoomScaleNormal="100" zoomScaleSheetLayoutView="110" workbookViewId="0">
      <selection activeCell="V45" sqref="V45"/>
    </sheetView>
  </sheetViews>
  <sheetFormatPr baseColWidth="10" defaultColWidth="8.83203125" defaultRowHeight="15" x14ac:dyDescent="0.2"/>
  <cols>
    <col min="1" max="1" width="2.6640625" style="34" customWidth="1"/>
    <col min="2" max="2" width="29.1640625" style="34" customWidth="1"/>
    <col min="3" max="3" width="5.33203125" style="34" bestFit="1" customWidth="1"/>
    <col min="4" max="4" width="10" style="34" customWidth="1"/>
    <col min="5" max="5" width="5.33203125" style="34" bestFit="1" customWidth="1"/>
    <col min="6" max="6" width="10" style="34" customWidth="1"/>
    <col min="7" max="7" width="5.33203125" style="34" bestFit="1" customWidth="1"/>
    <col min="8" max="8" width="10" style="34" customWidth="1"/>
    <col min="9" max="9" width="5.33203125" style="34" bestFit="1" customWidth="1"/>
    <col min="10" max="10" width="10" style="34" customWidth="1"/>
    <col min="11" max="11" width="5.33203125" style="34" bestFit="1" customWidth="1"/>
    <col min="12" max="12" width="10" style="34" customWidth="1"/>
    <col min="13" max="13" width="5.33203125" style="34" bestFit="1" customWidth="1"/>
    <col min="14" max="14" width="3.1640625" style="34" customWidth="1"/>
    <col min="15" max="15" width="6.83203125" style="34" customWidth="1"/>
    <col min="16" max="16" width="13" style="318" customWidth="1"/>
    <col min="17" max="17" width="3.1640625" style="34" customWidth="1"/>
    <col min="18" max="16384" width="8.83203125" style="34"/>
  </cols>
  <sheetData>
    <row r="1" spans="2:18" ht="23.45" customHeight="1" x14ac:dyDescent="0.2">
      <c r="B1" s="800" t="s">
        <v>453</v>
      </c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334"/>
    </row>
    <row r="2" spans="2:18" ht="12" customHeight="1" x14ac:dyDescent="0.2"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318"/>
    </row>
    <row r="3" spans="2:18" x14ac:dyDescent="0.2">
      <c r="D3" s="71"/>
      <c r="F3" s="71"/>
      <c r="H3" s="70"/>
      <c r="R3" s="334"/>
    </row>
    <row r="4" spans="2:18" ht="15" customHeight="1" thickBot="1" x14ac:dyDescent="0.25">
      <c r="B4" s="551" t="s">
        <v>665</v>
      </c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3"/>
    </row>
    <row r="5" spans="2:18" ht="26.45" customHeight="1" x14ac:dyDescent="0.3">
      <c r="B5" s="788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335"/>
      <c r="P5" s="383" t="s">
        <v>308</v>
      </c>
      <c r="Q5" s="337"/>
    </row>
    <row r="6" spans="2:18" ht="12" customHeight="1" x14ac:dyDescent="0.3">
      <c r="B6" s="584" t="s">
        <v>309</v>
      </c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8">
        <v>1600</v>
      </c>
      <c r="P6" s="157"/>
      <c r="Q6" s="49" t="s">
        <v>50</v>
      </c>
    </row>
    <row r="7" spans="2:18" ht="12" customHeight="1" x14ac:dyDescent="0.3">
      <c r="B7" s="584" t="s">
        <v>310</v>
      </c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8">
        <v>1819</v>
      </c>
      <c r="P7" s="157"/>
      <c r="Q7" s="49" t="s">
        <v>50</v>
      </c>
    </row>
    <row r="8" spans="2:18" ht="12" customHeight="1" x14ac:dyDescent="0.3">
      <c r="B8" s="584" t="s">
        <v>311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8">
        <v>1601</v>
      </c>
      <c r="P8" s="157"/>
      <c r="Q8" s="49" t="s">
        <v>50</v>
      </c>
    </row>
    <row r="9" spans="2:18" ht="12" customHeight="1" x14ac:dyDescent="0.3">
      <c r="B9" s="584" t="s">
        <v>312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8">
        <v>1602</v>
      </c>
      <c r="P9" s="157"/>
      <c r="Q9" s="49" t="s">
        <v>50</v>
      </c>
    </row>
    <row r="10" spans="2:18" ht="12" customHeight="1" x14ac:dyDescent="0.3">
      <c r="B10" s="584" t="s">
        <v>313</v>
      </c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8">
        <v>1603</v>
      </c>
      <c r="P10" s="157"/>
      <c r="Q10" s="49" t="s">
        <v>50</v>
      </c>
    </row>
    <row r="11" spans="2:18" ht="12" customHeight="1" x14ac:dyDescent="0.3">
      <c r="B11" s="584" t="s">
        <v>399</v>
      </c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8">
        <v>1604</v>
      </c>
      <c r="P11" s="157"/>
      <c r="Q11" s="49" t="s">
        <v>50</v>
      </c>
    </row>
    <row r="12" spans="2:18" ht="12" customHeight="1" x14ac:dyDescent="0.3">
      <c r="B12" s="584" t="s">
        <v>400</v>
      </c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8">
        <v>1605</v>
      </c>
      <c r="P12" s="157"/>
      <c r="Q12" s="49" t="s">
        <v>50</v>
      </c>
    </row>
    <row r="13" spans="2:18" ht="12" customHeight="1" x14ac:dyDescent="0.3">
      <c r="B13" s="584" t="s">
        <v>314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8">
        <v>1606</v>
      </c>
      <c r="P13" s="157"/>
      <c r="Q13" s="49" t="s">
        <v>50</v>
      </c>
    </row>
    <row r="14" spans="2:18" ht="12" customHeight="1" x14ac:dyDescent="0.3">
      <c r="B14" s="584" t="s">
        <v>53</v>
      </c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8">
        <v>1607</v>
      </c>
      <c r="P14" s="157"/>
      <c r="Q14" s="49" t="s">
        <v>50</v>
      </c>
    </row>
    <row r="15" spans="2:18" ht="12" customHeight="1" x14ac:dyDescent="0.3">
      <c r="B15" s="584" t="s">
        <v>401</v>
      </c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8">
        <v>1608</v>
      </c>
      <c r="P15" s="157"/>
      <c r="Q15" s="49" t="s">
        <v>50</v>
      </c>
    </row>
    <row r="16" spans="2:18" ht="12" customHeight="1" x14ac:dyDescent="0.3">
      <c r="B16" s="584" t="s">
        <v>402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8">
        <v>1609</v>
      </c>
      <c r="P16" s="157"/>
      <c r="Q16" s="49" t="s">
        <v>50</v>
      </c>
    </row>
    <row r="17" spans="2:17" ht="12" customHeight="1" x14ac:dyDescent="0.35">
      <c r="B17" s="719" t="s">
        <v>317</v>
      </c>
      <c r="C17" s="720"/>
      <c r="D17" s="720"/>
      <c r="E17" s="720"/>
      <c r="F17" s="720"/>
      <c r="G17" s="720"/>
      <c r="H17" s="720"/>
      <c r="I17" s="720"/>
      <c r="J17" s="720"/>
      <c r="K17" s="720"/>
      <c r="L17" s="720"/>
      <c r="M17" s="720"/>
      <c r="N17" s="720"/>
      <c r="O17" s="48">
        <v>1610</v>
      </c>
      <c r="P17" s="338">
        <f>SUM(P6:P16)</f>
        <v>0</v>
      </c>
      <c r="Q17" s="79" t="s">
        <v>69</v>
      </c>
    </row>
    <row r="18" spans="2:17" ht="12" customHeight="1" x14ac:dyDescent="0.3">
      <c r="B18" s="584" t="s">
        <v>318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8">
        <v>1611</v>
      </c>
      <c r="P18" s="157"/>
      <c r="Q18" s="77" t="s">
        <v>414</v>
      </c>
    </row>
    <row r="19" spans="2:17" ht="12" customHeight="1" x14ac:dyDescent="0.3">
      <c r="B19" s="584" t="s">
        <v>319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8">
        <v>1612</v>
      </c>
      <c r="P19" s="157"/>
      <c r="Q19" s="77" t="s">
        <v>414</v>
      </c>
    </row>
    <row r="20" spans="2:17" ht="12" customHeight="1" x14ac:dyDescent="0.3">
      <c r="B20" s="584" t="s">
        <v>320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8">
        <v>1613</v>
      </c>
      <c r="P20" s="157"/>
      <c r="Q20" s="77" t="s">
        <v>414</v>
      </c>
    </row>
    <row r="21" spans="2:17" ht="12" customHeight="1" x14ac:dyDescent="0.3">
      <c r="B21" s="584" t="s">
        <v>321</v>
      </c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8">
        <v>1614</v>
      </c>
      <c r="P21" s="157"/>
      <c r="Q21" s="77" t="s">
        <v>414</v>
      </c>
    </row>
    <row r="22" spans="2:17" ht="12" customHeight="1" x14ac:dyDescent="0.3">
      <c r="B22" s="584" t="s">
        <v>322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8">
        <v>1820</v>
      </c>
      <c r="P22" s="157"/>
      <c r="Q22" s="77" t="s">
        <v>414</v>
      </c>
    </row>
    <row r="23" spans="2:17" ht="12" customHeight="1" x14ac:dyDescent="0.3">
      <c r="B23" s="584" t="s">
        <v>323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8">
        <v>1615</v>
      </c>
      <c r="P23" s="157"/>
      <c r="Q23" s="77" t="s">
        <v>414</v>
      </c>
    </row>
    <row r="24" spans="2:17" ht="12" customHeight="1" x14ac:dyDescent="0.3">
      <c r="B24" s="584" t="s">
        <v>324</v>
      </c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8">
        <v>1616</v>
      </c>
      <c r="P24" s="157"/>
      <c r="Q24" s="77" t="s">
        <v>414</v>
      </c>
    </row>
    <row r="25" spans="2:17" ht="12" customHeight="1" x14ac:dyDescent="0.3">
      <c r="B25" s="584" t="s">
        <v>325</v>
      </c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8">
        <v>1617</v>
      </c>
      <c r="P25" s="157"/>
      <c r="Q25" s="77" t="s">
        <v>414</v>
      </c>
    </row>
    <row r="26" spans="2:17" ht="12" customHeight="1" x14ac:dyDescent="0.3">
      <c r="B26" s="584" t="s">
        <v>326</v>
      </c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8">
        <v>1618</v>
      </c>
      <c r="P26" s="157"/>
      <c r="Q26" s="77" t="s">
        <v>414</v>
      </c>
    </row>
    <row r="27" spans="2:17" ht="12" customHeight="1" x14ac:dyDescent="0.3">
      <c r="B27" s="584" t="s">
        <v>327</v>
      </c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8">
        <v>1620</v>
      </c>
      <c r="P27" s="157"/>
      <c r="Q27" s="77" t="s">
        <v>414</v>
      </c>
    </row>
    <row r="28" spans="2:17" ht="12" customHeight="1" x14ac:dyDescent="0.3">
      <c r="B28" s="584" t="s">
        <v>328</v>
      </c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8">
        <v>1621</v>
      </c>
      <c r="P28" s="157"/>
      <c r="Q28" s="77" t="s">
        <v>414</v>
      </c>
    </row>
    <row r="29" spans="2:17" ht="12" customHeight="1" x14ac:dyDescent="0.3">
      <c r="B29" s="584" t="s">
        <v>330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8">
        <v>1622</v>
      </c>
      <c r="P29" s="157"/>
      <c r="Q29" s="77" t="s">
        <v>414</v>
      </c>
    </row>
    <row r="30" spans="2:17" ht="12" customHeight="1" x14ac:dyDescent="0.3">
      <c r="B30" s="584" t="s">
        <v>333</v>
      </c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8">
        <v>1624</v>
      </c>
      <c r="P30" s="157"/>
      <c r="Q30" s="77" t="s">
        <v>414</v>
      </c>
    </row>
    <row r="31" spans="2:17" ht="12" customHeight="1" x14ac:dyDescent="0.3">
      <c r="B31" s="584" t="s">
        <v>334</v>
      </c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8">
        <v>1625</v>
      </c>
      <c r="P31" s="157"/>
      <c r="Q31" s="77" t="s">
        <v>414</v>
      </c>
    </row>
    <row r="32" spans="2:17" ht="12" customHeight="1" x14ac:dyDescent="0.3">
      <c r="B32" s="584" t="s">
        <v>335</v>
      </c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8">
        <v>1626</v>
      </c>
      <c r="P32" s="157"/>
      <c r="Q32" s="77" t="s">
        <v>414</v>
      </c>
    </row>
    <row r="33" spans="1:18" ht="12" customHeight="1" x14ac:dyDescent="0.3">
      <c r="B33" s="584" t="s">
        <v>336</v>
      </c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8">
        <v>1627</v>
      </c>
      <c r="P33" s="157"/>
      <c r="Q33" s="77" t="s">
        <v>414</v>
      </c>
    </row>
    <row r="34" spans="1:18" ht="12" customHeight="1" x14ac:dyDescent="0.3">
      <c r="B34" s="584" t="s">
        <v>337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8">
        <v>1628</v>
      </c>
      <c r="P34" s="157"/>
      <c r="Q34" s="77" t="s">
        <v>414</v>
      </c>
    </row>
    <row r="35" spans="1:18" ht="12" customHeight="1" x14ac:dyDescent="0.3">
      <c r="B35" s="584" t="s">
        <v>97</v>
      </c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8">
        <v>1909</v>
      </c>
      <c r="P35" s="157"/>
      <c r="Q35" s="77" t="s">
        <v>414</v>
      </c>
    </row>
    <row r="36" spans="1:18" ht="12" customHeight="1" x14ac:dyDescent="0.35">
      <c r="B36" s="719" t="s">
        <v>338</v>
      </c>
      <c r="C36" s="720"/>
      <c r="D36" s="720"/>
      <c r="E36" s="720"/>
      <c r="F36" s="720"/>
      <c r="G36" s="720"/>
      <c r="H36" s="720"/>
      <c r="I36" s="720"/>
      <c r="J36" s="720"/>
      <c r="K36" s="720"/>
      <c r="L36" s="720"/>
      <c r="M36" s="720"/>
      <c r="N36" s="720"/>
      <c r="O36" s="48">
        <v>1629</v>
      </c>
      <c r="P36" s="338">
        <f>SUM(P18:P35)</f>
        <v>0</v>
      </c>
      <c r="Q36" s="79" t="s">
        <v>69</v>
      </c>
    </row>
    <row r="37" spans="1:18" ht="12" customHeight="1" thickBot="1" x14ac:dyDescent="0.4">
      <c r="B37" s="749" t="s">
        <v>403</v>
      </c>
      <c r="C37" s="750"/>
      <c r="D37" s="750"/>
      <c r="E37" s="750"/>
      <c r="F37" s="750"/>
      <c r="G37" s="750"/>
      <c r="H37" s="750"/>
      <c r="I37" s="750"/>
      <c r="J37" s="750"/>
      <c r="K37" s="750"/>
      <c r="L37" s="750"/>
      <c r="M37" s="750"/>
      <c r="N37" s="750"/>
      <c r="O37" s="81">
        <v>1630</v>
      </c>
      <c r="P37" s="384">
        <f>+P36+P17</f>
        <v>0</v>
      </c>
      <c r="Q37" s="94" t="s">
        <v>69</v>
      </c>
    </row>
    <row r="38" spans="1:18" ht="12" customHeight="1" x14ac:dyDescent="0.35"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6"/>
      <c r="P38" s="387"/>
      <c r="Q38" s="388"/>
    </row>
    <row r="39" spans="1:18" ht="12" customHeight="1" x14ac:dyDescent="0.35"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6"/>
      <c r="P39" s="387"/>
      <c r="Q39" s="388"/>
    </row>
    <row r="40" spans="1:18" ht="12" customHeight="1" x14ac:dyDescent="0.2"/>
    <row r="41" spans="1:18" ht="23.45" customHeight="1" x14ac:dyDescent="0.2">
      <c r="A41" s="801" t="s">
        <v>453</v>
      </c>
      <c r="B41" s="801"/>
      <c r="C41" s="801"/>
      <c r="D41" s="801"/>
      <c r="E41" s="801"/>
      <c r="F41" s="801"/>
      <c r="G41" s="801"/>
      <c r="H41" s="801"/>
      <c r="I41" s="801"/>
      <c r="J41" s="801"/>
      <c r="K41" s="801"/>
      <c r="L41" s="801"/>
      <c r="M41" s="801"/>
      <c r="N41" s="801"/>
      <c r="O41" s="801"/>
      <c r="P41" s="801"/>
      <c r="Q41" s="801"/>
      <c r="R41" s="334"/>
    </row>
    <row r="42" spans="1:18" ht="23.45" customHeight="1" x14ac:dyDescent="0.2">
      <c r="A42" s="71"/>
      <c r="B42" s="71"/>
      <c r="C42" s="71"/>
      <c r="D42" s="71"/>
      <c r="E42" s="71"/>
      <c r="F42" s="71"/>
      <c r="H42" s="70"/>
      <c r="R42" s="334"/>
    </row>
    <row r="43" spans="1:18" ht="15" customHeight="1" thickBot="1" x14ac:dyDescent="0.25">
      <c r="B43" s="802" t="s">
        <v>666</v>
      </c>
      <c r="C43" s="803"/>
      <c r="D43" s="803"/>
      <c r="E43" s="803"/>
      <c r="F43" s="804"/>
      <c r="G43" s="804"/>
      <c r="H43" s="804"/>
      <c r="I43" s="804"/>
      <c r="J43" s="804"/>
      <c r="K43" s="804"/>
      <c r="L43" s="804"/>
      <c r="M43" s="804"/>
      <c r="N43" s="804"/>
      <c r="O43" s="804"/>
      <c r="P43" s="804"/>
      <c r="Q43" s="805"/>
    </row>
    <row r="44" spans="1:18" ht="12" customHeight="1" x14ac:dyDescent="0.3">
      <c r="B44" s="581" t="s">
        <v>379</v>
      </c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37">
        <v>1580</v>
      </c>
      <c r="P44" s="159"/>
      <c r="Q44" s="321" t="s">
        <v>50</v>
      </c>
    </row>
    <row r="45" spans="1:18" ht="12" customHeight="1" x14ac:dyDescent="0.3">
      <c r="B45" s="584" t="s">
        <v>380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8">
        <v>1582</v>
      </c>
      <c r="P45" s="157"/>
      <c r="Q45" s="77" t="s">
        <v>414</v>
      </c>
    </row>
    <row r="46" spans="1:18" ht="12" customHeight="1" x14ac:dyDescent="0.3">
      <c r="B46" s="584" t="s">
        <v>381</v>
      </c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8">
        <v>1573</v>
      </c>
      <c r="P46" s="157"/>
      <c r="Q46" s="49" t="s">
        <v>50</v>
      </c>
    </row>
    <row r="47" spans="1:18" ht="12" customHeight="1" x14ac:dyDescent="0.3">
      <c r="B47" s="584" t="s">
        <v>382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8">
        <v>1574</v>
      </c>
      <c r="P47" s="157"/>
      <c r="Q47" s="49" t="s">
        <v>50</v>
      </c>
    </row>
    <row r="48" spans="1:18" ht="12" customHeight="1" x14ac:dyDescent="0.3">
      <c r="B48" s="584" t="s">
        <v>383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8">
        <v>1575</v>
      </c>
      <c r="P48" s="157"/>
      <c r="Q48" s="77" t="s">
        <v>414</v>
      </c>
    </row>
    <row r="49" spans="2:17" ht="12" customHeight="1" x14ac:dyDescent="0.3">
      <c r="B49" s="584" t="s">
        <v>404</v>
      </c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8">
        <v>1712</v>
      </c>
      <c r="P49" s="157"/>
      <c r="Q49" s="49" t="s">
        <v>50</v>
      </c>
    </row>
    <row r="50" spans="2:17" ht="12" customHeight="1" x14ac:dyDescent="0.3">
      <c r="B50" s="584" t="s">
        <v>119</v>
      </c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8">
        <v>1713</v>
      </c>
      <c r="P50" s="157"/>
      <c r="Q50" s="77" t="s">
        <v>414</v>
      </c>
    </row>
    <row r="51" spans="2:17" ht="12" customHeight="1" x14ac:dyDescent="0.3">
      <c r="B51" s="584" t="s">
        <v>336</v>
      </c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8">
        <v>1714</v>
      </c>
      <c r="P51" s="157"/>
      <c r="Q51" s="49" t="s">
        <v>50</v>
      </c>
    </row>
    <row r="52" spans="2:17" ht="12" customHeight="1" x14ac:dyDescent="0.3">
      <c r="B52" s="584" t="s">
        <v>387</v>
      </c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8">
        <v>1576</v>
      </c>
      <c r="P52" s="157"/>
      <c r="Q52" s="77" t="s">
        <v>414</v>
      </c>
    </row>
    <row r="53" spans="2:17" ht="12" customHeight="1" x14ac:dyDescent="0.3">
      <c r="B53" s="584" t="s">
        <v>401</v>
      </c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8">
        <v>1715</v>
      </c>
      <c r="P53" s="157"/>
      <c r="Q53" s="77" t="s">
        <v>414</v>
      </c>
    </row>
    <row r="54" spans="2:17" ht="12" customHeight="1" x14ac:dyDescent="0.3">
      <c r="B54" s="584" t="s">
        <v>405</v>
      </c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8">
        <v>1577</v>
      </c>
      <c r="P54" s="157"/>
      <c r="Q54" s="77" t="s">
        <v>414</v>
      </c>
    </row>
    <row r="55" spans="2:17" ht="12" customHeight="1" x14ac:dyDescent="0.3">
      <c r="B55" s="584" t="s">
        <v>402</v>
      </c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8">
        <v>1716</v>
      </c>
      <c r="P55" s="157"/>
      <c r="Q55" s="77" t="s">
        <v>414</v>
      </c>
    </row>
    <row r="56" spans="2:17" ht="12" customHeight="1" x14ac:dyDescent="0.3">
      <c r="B56" s="584" t="s">
        <v>406</v>
      </c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8">
        <v>1578</v>
      </c>
      <c r="P56" s="157"/>
      <c r="Q56" s="77" t="s">
        <v>414</v>
      </c>
    </row>
    <row r="57" spans="2:17" ht="12" customHeight="1" x14ac:dyDescent="0.3">
      <c r="B57" s="584" t="s">
        <v>127</v>
      </c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8">
        <v>1584</v>
      </c>
      <c r="P57" s="157"/>
      <c r="Q57" s="49" t="s">
        <v>50</v>
      </c>
    </row>
    <row r="58" spans="2:17" ht="12" customHeight="1" x14ac:dyDescent="0.3">
      <c r="B58" s="584" t="s">
        <v>128</v>
      </c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8">
        <v>1585</v>
      </c>
      <c r="P58" s="157"/>
      <c r="Q58" s="77" t="s">
        <v>414</v>
      </c>
    </row>
    <row r="59" spans="2:17" ht="12" customHeight="1" x14ac:dyDescent="0.35">
      <c r="B59" s="719" t="s">
        <v>390</v>
      </c>
      <c r="C59" s="720"/>
      <c r="D59" s="720"/>
      <c r="E59" s="720"/>
      <c r="F59" s="720"/>
      <c r="G59" s="720"/>
      <c r="H59" s="720"/>
      <c r="I59" s="720"/>
      <c r="J59" s="720"/>
      <c r="K59" s="720"/>
      <c r="L59" s="720"/>
      <c r="M59" s="720"/>
      <c r="N59" s="720"/>
      <c r="O59" s="48">
        <v>1581</v>
      </c>
      <c r="P59" s="339">
        <f>MAX(SUM(P44:P58),0)</f>
        <v>0</v>
      </c>
      <c r="Q59" s="79" t="s">
        <v>69</v>
      </c>
    </row>
    <row r="60" spans="2:17" ht="12" customHeight="1" thickBot="1" x14ac:dyDescent="0.4">
      <c r="B60" s="749" t="s">
        <v>391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81">
        <v>1583</v>
      </c>
      <c r="P60" s="340">
        <f>MIN(SUM(P44:P58),0)</f>
        <v>0</v>
      </c>
      <c r="Q60" s="94" t="s">
        <v>69</v>
      </c>
    </row>
    <row r="61" spans="2:17" ht="12" customHeight="1" x14ac:dyDescent="0.2"/>
    <row r="62" spans="2:17" ht="12" customHeight="1" x14ac:dyDescent="0.2"/>
    <row r="63" spans="2:17" ht="12" customHeight="1" x14ac:dyDescent="0.2">
      <c r="B63" s="124" t="s">
        <v>607</v>
      </c>
      <c r="C63" s="125"/>
    </row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</sheetData>
  <mergeCells count="54">
    <mergeCell ref="B4:Q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46:N46"/>
    <mergeCell ref="B47:N47"/>
    <mergeCell ref="B48:N48"/>
    <mergeCell ref="B34:N34"/>
    <mergeCell ref="B35:N35"/>
    <mergeCell ref="B36:N36"/>
    <mergeCell ref="B37:N37"/>
    <mergeCell ref="B43:Q43"/>
    <mergeCell ref="B1:Q2"/>
    <mergeCell ref="A41:Q41"/>
    <mergeCell ref="B59:N59"/>
    <mergeCell ref="B60:N60"/>
    <mergeCell ref="B54:N54"/>
    <mergeCell ref="B55:N55"/>
    <mergeCell ref="B56:N56"/>
    <mergeCell ref="B57:N57"/>
    <mergeCell ref="B58:N58"/>
    <mergeCell ref="B49:N49"/>
    <mergeCell ref="B50:N50"/>
    <mergeCell ref="B51:N51"/>
    <mergeCell ref="B52:N52"/>
    <mergeCell ref="B53:N53"/>
    <mergeCell ref="B44:N44"/>
    <mergeCell ref="B45:N45"/>
  </mergeCells>
  <phoneticPr fontId="60" type="noConversion"/>
  <hyperlinks>
    <hyperlink ref="B1:Q2" r:id="rId1" display="AÑO  TRIBUTARIO  2026" xr:uid="{75E83264-D290-42BA-8087-573AA8E86A7B}"/>
    <hyperlink ref="A41:Q41" r:id="rId2" display="AÑO  TRIBUTARIO  2026" xr:uid="{A52B5C4B-7BCF-43FA-945C-05BDBCF921F1}"/>
  </hyperlinks>
  <pageMargins left="0.36" right="0.26" top="0.56000000000000005" bottom="0.34" header="0.31496062992125984" footer="0.31496062992125984"/>
  <pageSetup orientation="landscape" r:id="rId3"/>
  <rowBreaks count="1" manualBreakCount="1">
    <brk id="39" max="16383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R31"/>
  <sheetViews>
    <sheetView showGridLines="0" zoomScaleNormal="100" workbookViewId="0">
      <selection activeCell="B4" sqref="B4:N4"/>
    </sheetView>
  </sheetViews>
  <sheetFormatPr baseColWidth="10" defaultColWidth="8.83203125" defaultRowHeight="15" x14ac:dyDescent="0.2"/>
  <cols>
    <col min="1" max="1" width="3.83203125" style="34" customWidth="1"/>
    <col min="2" max="2" width="2.33203125" style="34" customWidth="1"/>
    <col min="3" max="3" width="36.33203125" style="34" customWidth="1"/>
    <col min="4" max="4" width="3.1640625" style="34" customWidth="1"/>
    <col min="5" max="5" width="16.6640625" style="34" customWidth="1"/>
    <col min="6" max="6" width="3.1640625" style="34" customWidth="1"/>
    <col min="7" max="7" width="6.6640625" style="34" customWidth="1"/>
    <col min="8" max="8" width="3.1640625" style="34" customWidth="1"/>
    <col min="9" max="9" width="10" style="34" customWidth="1"/>
    <col min="10" max="10" width="6.6640625" style="34" customWidth="1"/>
    <col min="11" max="11" width="16.33203125" style="318" customWidth="1"/>
    <col min="12" max="12" width="6.1640625" style="34" customWidth="1"/>
    <col min="13" max="13" width="16.33203125" style="318" customWidth="1"/>
    <col min="14" max="14" width="3.33203125" style="34" customWidth="1"/>
    <col min="15" max="16384" width="8.83203125" style="34"/>
  </cols>
  <sheetData>
    <row r="1" spans="2:18" ht="23.45" customHeight="1" x14ac:dyDescent="0.2">
      <c r="B1" s="800" t="s">
        <v>453</v>
      </c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P1" s="318"/>
      <c r="R1" s="334"/>
    </row>
    <row r="2" spans="2:18" ht="9.9499999999999993" customHeight="1" x14ac:dyDescent="0.2"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P2" s="318"/>
      <c r="R2" s="334"/>
    </row>
    <row r="4" spans="2:18" ht="15.75" customHeight="1" thickBot="1" x14ac:dyDescent="0.25">
      <c r="B4" s="812" t="s">
        <v>413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4"/>
    </row>
    <row r="5" spans="2:18" ht="12" customHeight="1" x14ac:dyDescent="0.2">
      <c r="B5" s="581" t="s">
        <v>342</v>
      </c>
      <c r="C5" s="446"/>
      <c r="D5" s="446"/>
      <c r="E5" s="446"/>
      <c r="F5" s="446"/>
      <c r="G5" s="446"/>
      <c r="H5" s="446"/>
      <c r="I5" s="446"/>
      <c r="J5" s="37">
        <v>1784</v>
      </c>
      <c r="K5" s="389"/>
      <c r="L5" s="815"/>
      <c r="M5" s="815"/>
      <c r="N5" s="816"/>
    </row>
    <row r="6" spans="2:18" ht="12" customHeight="1" x14ac:dyDescent="0.2">
      <c r="B6" s="809" t="s">
        <v>343</v>
      </c>
      <c r="C6" s="810"/>
      <c r="D6" s="810"/>
      <c r="E6" s="810"/>
      <c r="F6" s="810"/>
      <c r="G6" s="810"/>
      <c r="H6" s="810"/>
      <c r="I6" s="810"/>
      <c r="J6" s="817" t="s">
        <v>667</v>
      </c>
      <c r="K6" s="817"/>
      <c r="L6" s="818" t="s">
        <v>344</v>
      </c>
      <c r="M6" s="818"/>
      <c r="N6" s="390"/>
    </row>
    <row r="7" spans="2:18" ht="12" customHeight="1" x14ac:dyDescent="0.2">
      <c r="B7" s="721" t="s">
        <v>668</v>
      </c>
      <c r="C7" s="408"/>
      <c r="D7" s="408"/>
      <c r="E7" s="408"/>
      <c r="F7" s="408"/>
      <c r="G7" s="408"/>
      <c r="H7" s="408"/>
      <c r="I7" s="408"/>
      <c r="J7" s="48">
        <v>1785</v>
      </c>
      <c r="K7" s="322"/>
      <c r="L7" s="48">
        <v>1801</v>
      </c>
      <c r="M7" s="322"/>
      <c r="N7" s="391"/>
    </row>
    <row r="8" spans="2:18" ht="12" customHeight="1" x14ac:dyDescent="0.3">
      <c r="B8" s="584" t="s">
        <v>345</v>
      </c>
      <c r="C8" s="432"/>
      <c r="D8" s="432"/>
      <c r="E8" s="432"/>
      <c r="F8" s="432"/>
      <c r="G8" s="432"/>
      <c r="H8" s="432"/>
      <c r="I8" s="432"/>
      <c r="J8" s="48">
        <v>1798</v>
      </c>
      <c r="K8" s="157"/>
      <c r="L8" s="48">
        <v>1799</v>
      </c>
      <c r="M8" s="157"/>
      <c r="N8" s="49" t="s">
        <v>50</v>
      </c>
    </row>
    <row r="9" spans="2:18" ht="12" customHeight="1" x14ac:dyDescent="0.3">
      <c r="B9" s="584" t="s">
        <v>346</v>
      </c>
      <c r="C9" s="432"/>
      <c r="D9" s="432"/>
      <c r="E9" s="432"/>
      <c r="F9" s="432"/>
      <c r="G9" s="432"/>
      <c r="H9" s="432"/>
      <c r="I9" s="432"/>
      <c r="J9" s="48">
        <v>1786</v>
      </c>
      <c r="K9" s="157"/>
      <c r="L9" s="48">
        <v>1802</v>
      </c>
      <c r="M9" s="157"/>
      <c r="N9" s="49" t="s">
        <v>50</v>
      </c>
    </row>
    <row r="10" spans="2:18" ht="12" customHeight="1" x14ac:dyDescent="0.2">
      <c r="B10" s="809" t="s">
        <v>347</v>
      </c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1"/>
    </row>
    <row r="11" spans="2:18" ht="44.45" customHeight="1" x14ac:dyDescent="0.2">
      <c r="B11" s="584" t="s">
        <v>669</v>
      </c>
      <c r="C11" s="408"/>
      <c r="D11" s="408"/>
      <c r="E11" s="408"/>
      <c r="F11" s="408"/>
      <c r="G11" s="408"/>
      <c r="H11" s="408"/>
      <c r="I11" s="408"/>
      <c r="J11" s="392">
        <v>1951</v>
      </c>
      <c r="K11" s="322"/>
      <c r="L11" s="48">
        <v>1787</v>
      </c>
      <c r="M11" s="322"/>
      <c r="N11" s="393" t="s">
        <v>414</v>
      </c>
    </row>
    <row r="12" spans="2:18" ht="12" customHeight="1" x14ac:dyDescent="0.2">
      <c r="B12" s="809" t="s">
        <v>348</v>
      </c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1"/>
    </row>
    <row r="13" spans="2:18" ht="12" customHeight="1" x14ac:dyDescent="0.3">
      <c r="B13" s="584" t="s">
        <v>349</v>
      </c>
      <c r="C13" s="432"/>
      <c r="D13" s="432"/>
      <c r="E13" s="432"/>
      <c r="F13" s="432"/>
      <c r="G13" s="432"/>
      <c r="H13" s="432"/>
      <c r="I13" s="432"/>
      <c r="J13" s="392">
        <v>1952</v>
      </c>
      <c r="K13" s="157"/>
      <c r="L13" s="48">
        <v>1788</v>
      </c>
      <c r="M13" s="157"/>
      <c r="N13" s="277" t="s">
        <v>69</v>
      </c>
    </row>
    <row r="14" spans="2:18" ht="12" customHeight="1" x14ac:dyDescent="0.3">
      <c r="B14" s="584" t="s">
        <v>350</v>
      </c>
      <c r="C14" s="432"/>
      <c r="D14" s="432"/>
      <c r="E14" s="432"/>
      <c r="F14" s="432"/>
      <c r="G14" s="432"/>
      <c r="H14" s="432"/>
      <c r="I14" s="432"/>
      <c r="J14" s="432"/>
      <c r="K14" s="432"/>
      <c r="L14" s="48">
        <v>1953</v>
      </c>
      <c r="M14" s="157"/>
      <c r="N14" s="277" t="s">
        <v>69</v>
      </c>
    </row>
    <row r="15" spans="2:18" ht="12" customHeight="1" x14ac:dyDescent="0.2">
      <c r="B15" s="809" t="s">
        <v>351</v>
      </c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1"/>
    </row>
    <row r="16" spans="2:18" ht="12" customHeight="1" x14ac:dyDescent="0.2">
      <c r="B16" s="721" t="s">
        <v>670</v>
      </c>
      <c r="C16" s="408"/>
      <c r="D16" s="408"/>
      <c r="E16" s="408"/>
      <c r="F16" s="408"/>
      <c r="G16" s="408"/>
      <c r="H16" s="408"/>
      <c r="I16" s="408"/>
      <c r="J16" s="408"/>
      <c r="K16" s="408"/>
      <c r="L16" s="48">
        <v>1789</v>
      </c>
      <c r="M16" s="322"/>
      <c r="N16" s="77" t="s">
        <v>414</v>
      </c>
    </row>
    <row r="17" spans="2:14" ht="12" customHeight="1" x14ac:dyDescent="0.2">
      <c r="B17" s="721" t="s">
        <v>671</v>
      </c>
      <c r="C17" s="408"/>
      <c r="D17" s="408"/>
      <c r="E17" s="408"/>
      <c r="F17" s="408"/>
      <c r="G17" s="408"/>
      <c r="H17" s="408"/>
      <c r="I17" s="408"/>
      <c r="J17" s="408"/>
      <c r="K17" s="408"/>
      <c r="L17" s="48">
        <v>1790</v>
      </c>
      <c r="M17" s="322"/>
      <c r="N17" s="77" t="s">
        <v>414</v>
      </c>
    </row>
    <row r="18" spans="2:14" ht="12" customHeight="1" x14ac:dyDescent="0.2">
      <c r="B18" s="721" t="s">
        <v>672</v>
      </c>
      <c r="C18" s="408"/>
      <c r="D18" s="408"/>
      <c r="E18" s="408"/>
      <c r="F18" s="408"/>
      <c r="G18" s="408"/>
      <c r="H18" s="408"/>
      <c r="I18" s="408"/>
      <c r="J18" s="408"/>
      <c r="K18" s="408"/>
      <c r="L18" s="48">
        <v>1791</v>
      </c>
      <c r="M18" s="322"/>
      <c r="N18" s="77" t="s">
        <v>414</v>
      </c>
    </row>
    <row r="19" spans="2:14" ht="12" customHeight="1" x14ac:dyDescent="0.2">
      <c r="B19" s="721" t="s">
        <v>673</v>
      </c>
      <c r="C19" s="408"/>
      <c r="D19" s="408"/>
      <c r="E19" s="408"/>
      <c r="F19" s="408"/>
      <c r="G19" s="408"/>
      <c r="H19" s="408"/>
      <c r="I19" s="408"/>
      <c r="J19" s="408"/>
      <c r="K19" s="408"/>
      <c r="L19" s="48">
        <v>1792</v>
      </c>
      <c r="M19" s="322"/>
      <c r="N19" s="77" t="s">
        <v>414</v>
      </c>
    </row>
    <row r="20" spans="2:14" ht="12" customHeight="1" x14ac:dyDescent="0.3">
      <c r="B20" s="584" t="s">
        <v>352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8">
        <v>1793</v>
      </c>
      <c r="M20" s="157"/>
      <c r="N20" s="79" t="s">
        <v>69</v>
      </c>
    </row>
    <row r="21" spans="2:14" ht="12" customHeight="1" x14ac:dyDescent="0.2">
      <c r="B21" s="809" t="s">
        <v>353</v>
      </c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1"/>
    </row>
    <row r="22" spans="2:14" ht="12" customHeight="1" x14ac:dyDescent="0.3">
      <c r="B22" s="584" t="s">
        <v>354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8">
        <v>1794</v>
      </c>
      <c r="M22" s="157"/>
      <c r="N22" s="79" t="s">
        <v>69</v>
      </c>
    </row>
    <row r="23" spans="2:14" ht="12" customHeight="1" x14ac:dyDescent="0.3">
      <c r="B23" s="584" t="s">
        <v>355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8">
        <v>1795</v>
      </c>
      <c r="M23" s="157"/>
      <c r="N23" s="394"/>
    </row>
    <row r="24" spans="2:14" ht="12" customHeight="1" x14ac:dyDescent="0.3">
      <c r="B24" s="806"/>
      <c r="C24" s="807"/>
      <c r="D24" s="807"/>
      <c r="E24" s="807"/>
      <c r="F24" s="807"/>
      <c r="G24" s="807"/>
      <c r="H24" s="807"/>
      <c r="I24" s="807"/>
      <c r="J24" s="807"/>
      <c r="K24" s="807"/>
      <c r="L24" s="807"/>
      <c r="M24" s="807"/>
      <c r="N24" s="808"/>
    </row>
    <row r="25" spans="2:14" ht="12" customHeight="1" thickBot="1" x14ac:dyDescent="0.35">
      <c r="B25" s="610" t="s">
        <v>356</v>
      </c>
      <c r="C25" s="433"/>
      <c r="D25" s="433"/>
      <c r="E25" s="433"/>
      <c r="F25" s="433"/>
      <c r="G25" s="433"/>
      <c r="H25" s="433"/>
      <c r="I25" s="433"/>
      <c r="J25" s="433"/>
      <c r="K25" s="433"/>
      <c r="L25" s="81">
        <v>1842</v>
      </c>
      <c r="M25" s="194"/>
      <c r="N25" s="395"/>
    </row>
    <row r="26" spans="2:14" ht="12" customHeight="1" x14ac:dyDescent="0.2"/>
    <row r="27" spans="2:14" ht="30" customHeight="1" x14ac:dyDescent="0.2"/>
    <row r="28" spans="2:14" x14ac:dyDescent="0.2">
      <c r="B28" s="124" t="s">
        <v>607</v>
      </c>
      <c r="C28" s="125"/>
    </row>
    <row r="31" spans="2:14" ht="15" customHeight="1" x14ac:dyDescent="0.2"/>
  </sheetData>
  <sheetProtection insertHyperlinks="0" deleteColumns="0" deleteRows="0"/>
  <mergeCells count="26">
    <mergeCell ref="B13:I13"/>
    <mergeCell ref="B7:I7"/>
    <mergeCell ref="B8:I8"/>
    <mergeCell ref="B9:I9"/>
    <mergeCell ref="B4:N4"/>
    <mergeCell ref="B5:I5"/>
    <mergeCell ref="L5:N5"/>
    <mergeCell ref="B6:I6"/>
    <mergeCell ref="J6:K6"/>
    <mergeCell ref="L6:M6"/>
    <mergeCell ref="B1:M2"/>
    <mergeCell ref="B24:N24"/>
    <mergeCell ref="B25:K25"/>
    <mergeCell ref="B19:K19"/>
    <mergeCell ref="B20:K20"/>
    <mergeCell ref="B21:N21"/>
    <mergeCell ref="B22:K22"/>
    <mergeCell ref="B23:K23"/>
    <mergeCell ref="B14:K14"/>
    <mergeCell ref="B15:N15"/>
    <mergeCell ref="B16:K16"/>
    <mergeCell ref="B17:K17"/>
    <mergeCell ref="B18:K18"/>
    <mergeCell ref="B10:N10"/>
    <mergeCell ref="B11:I11"/>
    <mergeCell ref="B12:N12"/>
  </mergeCells>
  <phoneticPr fontId="60" type="noConversion"/>
  <hyperlinks>
    <hyperlink ref="B1:M2" r:id="rId1" display="AÑO  TRIBUTARIO  2026" xr:uid="{321941B9-2A83-47D3-85F6-CA7971EE1CF0}"/>
  </hyperlinks>
  <pageMargins left="0.7" right="0.55000000000000004" top="0.75" bottom="0.75" header="0.3" footer="0.3"/>
  <pageSetup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E5BE-1F6A-40AB-873D-B81BB72C341C}">
  <sheetPr codeName="Hoja8"/>
  <dimension ref="A1:L16"/>
  <sheetViews>
    <sheetView showGridLines="0" workbookViewId="0">
      <selection activeCell="O8" sqref="O8"/>
    </sheetView>
  </sheetViews>
  <sheetFormatPr baseColWidth="10" defaultColWidth="11.1640625" defaultRowHeight="12.75" x14ac:dyDescent="0.2"/>
  <cols>
    <col min="1" max="1" width="6.1640625" style="3" customWidth="1"/>
    <col min="2" max="2" width="11.1640625" style="3"/>
    <col min="3" max="3" width="18" style="3" bestFit="1" customWidth="1"/>
    <col min="4" max="4" width="14.83203125" style="3" bestFit="1" customWidth="1"/>
    <col min="5" max="5" width="11.1640625" style="3"/>
    <col min="6" max="6" width="16.6640625" style="3" bestFit="1" customWidth="1"/>
    <col min="7" max="7" width="4.6640625" style="3" customWidth="1"/>
    <col min="8" max="16384" width="11.1640625" style="3"/>
  </cols>
  <sheetData>
    <row r="1" spans="1:12" ht="14.25" x14ac:dyDescent="0.2">
      <c r="B1" s="1"/>
      <c r="C1" s="1"/>
      <c r="D1" s="1"/>
      <c r="E1" s="1"/>
      <c r="F1" s="1"/>
      <c r="G1" s="2"/>
      <c r="H1" s="1"/>
      <c r="I1" s="1"/>
      <c r="J1" s="1"/>
      <c r="K1" s="1"/>
      <c r="L1" s="1"/>
    </row>
    <row r="2" spans="1:12" ht="27.75" x14ac:dyDescent="0.5">
      <c r="A2" s="396"/>
      <c r="B2" s="397" t="s">
        <v>430</v>
      </c>
      <c r="C2" s="397"/>
      <c r="D2" s="1"/>
      <c r="E2" s="28" t="s">
        <v>427</v>
      </c>
      <c r="F2" s="29">
        <v>69542</v>
      </c>
      <c r="G2" s="2"/>
      <c r="H2" s="1"/>
      <c r="I2" s="1"/>
      <c r="J2" s="1"/>
      <c r="K2" s="1"/>
      <c r="L2" s="1"/>
    </row>
    <row r="3" spans="1:12" ht="14.25" x14ac:dyDescent="0.2">
      <c r="B3" s="1"/>
      <c r="C3" s="1"/>
      <c r="D3" s="1"/>
      <c r="E3" s="30" t="s">
        <v>428</v>
      </c>
      <c r="F3" s="31">
        <f>+F2*12</f>
        <v>834504</v>
      </c>
      <c r="G3" s="2"/>
      <c r="H3" s="1"/>
      <c r="I3" s="1"/>
      <c r="J3" s="1"/>
      <c r="K3" s="1"/>
      <c r="L3" s="1"/>
    </row>
    <row r="4" spans="1:12" ht="14.25" x14ac:dyDescent="0.2">
      <c r="B4" s="1"/>
      <c r="C4" s="4"/>
      <c r="D4" s="1"/>
      <c r="E4" s="1"/>
      <c r="F4" s="32"/>
      <c r="G4" s="2"/>
      <c r="H4" s="1"/>
      <c r="I4" s="1"/>
      <c r="J4" s="1"/>
      <c r="K4" s="1"/>
      <c r="L4" s="1"/>
    </row>
    <row r="5" spans="1:12" ht="15" thickBot="1" x14ac:dyDescent="0.25">
      <c r="B5" s="4"/>
      <c r="C5" s="4"/>
      <c r="D5" s="5"/>
      <c r="G5" s="2"/>
      <c r="H5" s="1"/>
      <c r="I5" s="1"/>
      <c r="J5" s="1"/>
      <c r="K5" s="1"/>
      <c r="L5" s="1"/>
    </row>
    <row r="6" spans="1:12" ht="24.95" customHeight="1" thickBot="1" x14ac:dyDescent="0.5">
      <c r="B6" s="819" t="s">
        <v>429</v>
      </c>
      <c r="C6" s="820"/>
      <c r="D6" s="820"/>
      <c r="E6" s="820"/>
      <c r="F6" s="821"/>
      <c r="G6" s="2"/>
      <c r="H6" s="822" t="s">
        <v>429</v>
      </c>
      <c r="I6" s="823"/>
      <c r="J6" s="823"/>
      <c r="K6" s="823"/>
      <c r="L6" s="824"/>
    </row>
    <row r="7" spans="1:12" ht="36.75" thickBot="1" x14ac:dyDescent="0.3">
      <c r="B7" s="6" t="s">
        <v>417</v>
      </c>
      <c r="C7" s="7" t="s">
        <v>418</v>
      </c>
      <c r="D7" s="7" t="s">
        <v>419</v>
      </c>
      <c r="E7" s="7" t="s">
        <v>420</v>
      </c>
      <c r="F7" s="7" t="s">
        <v>421</v>
      </c>
      <c r="G7" s="2"/>
      <c r="H7" s="8" t="s">
        <v>417</v>
      </c>
      <c r="I7" s="8" t="s">
        <v>422</v>
      </c>
      <c r="J7" s="8" t="s">
        <v>419</v>
      </c>
      <c r="K7" s="8" t="s">
        <v>423</v>
      </c>
      <c r="L7" s="8" t="s">
        <v>421</v>
      </c>
    </row>
    <row r="8" spans="1:12" ht="18.75" thickBot="1" x14ac:dyDescent="0.4">
      <c r="B8" s="9">
        <v>1</v>
      </c>
      <c r="C8" s="10">
        <f>+ROUND(I8*$E$24,0)</f>
        <v>0</v>
      </c>
      <c r="D8" s="11">
        <f t="shared" ref="D8:D14" si="0">+ROUND(J8*$F$3,0)</f>
        <v>11265804</v>
      </c>
      <c r="E8" s="12">
        <v>0</v>
      </c>
      <c r="F8" s="13">
        <f t="shared" ref="F8:F15" si="1">+ROUND(L8*$F$3,2)</f>
        <v>0</v>
      </c>
      <c r="G8" s="2"/>
      <c r="H8" s="14">
        <v>1</v>
      </c>
      <c r="I8" s="15">
        <v>0</v>
      </c>
      <c r="J8" s="15">
        <v>13.5</v>
      </c>
      <c r="K8" s="16">
        <v>0</v>
      </c>
      <c r="L8" s="17">
        <v>0</v>
      </c>
    </row>
    <row r="9" spans="1:12" ht="18.75" thickBot="1" x14ac:dyDescent="0.4">
      <c r="B9" s="18">
        <f t="shared" ref="B9:B15" si="2">+B8+1</f>
        <v>2</v>
      </c>
      <c r="C9" s="19">
        <f>+D8+0.01</f>
        <v>11265804.01</v>
      </c>
      <c r="D9" s="20">
        <f t="shared" si="0"/>
        <v>25035120</v>
      </c>
      <c r="E9" s="12">
        <v>0.04</v>
      </c>
      <c r="F9" s="21">
        <f t="shared" si="1"/>
        <v>450632.16</v>
      </c>
      <c r="G9" s="2"/>
      <c r="H9" s="14">
        <v>2</v>
      </c>
      <c r="I9" s="15">
        <v>13.5</v>
      </c>
      <c r="J9" s="15">
        <v>30</v>
      </c>
      <c r="K9" s="16">
        <v>0.04</v>
      </c>
      <c r="L9" s="17">
        <v>0.54</v>
      </c>
    </row>
    <row r="10" spans="1:12" ht="18.75" thickBot="1" x14ac:dyDescent="0.4">
      <c r="B10" s="18">
        <f t="shared" si="2"/>
        <v>3</v>
      </c>
      <c r="C10" s="19">
        <f t="shared" ref="C10:C15" si="3">+D9+0.01</f>
        <v>25035120.010000002</v>
      </c>
      <c r="D10" s="20">
        <f t="shared" si="0"/>
        <v>41725200</v>
      </c>
      <c r="E10" s="12">
        <v>0.08</v>
      </c>
      <c r="F10" s="21">
        <f t="shared" si="1"/>
        <v>1452036.96</v>
      </c>
      <c r="G10" s="2"/>
      <c r="H10" s="14">
        <v>3</v>
      </c>
      <c r="I10" s="15">
        <v>30</v>
      </c>
      <c r="J10" s="15">
        <v>50</v>
      </c>
      <c r="K10" s="16">
        <v>0.08</v>
      </c>
      <c r="L10" s="17">
        <v>1.74</v>
      </c>
    </row>
    <row r="11" spans="1:12" ht="18.75" thickBot="1" x14ac:dyDescent="0.4">
      <c r="B11" s="18">
        <f t="shared" si="2"/>
        <v>4</v>
      </c>
      <c r="C11" s="19">
        <f t="shared" si="3"/>
        <v>41725200.009999998</v>
      </c>
      <c r="D11" s="20">
        <f t="shared" si="0"/>
        <v>58415280</v>
      </c>
      <c r="E11" s="12">
        <v>0.13500000000000001</v>
      </c>
      <c r="F11" s="21">
        <f t="shared" si="1"/>
        <v>3746922.96</v>
      </c>
      <c r="G11" s="2"/>
      <c r="H11" s="14">
        <v>4</v>
      </c>
      <c r="I11" s="15">
        <v>50</v>
      </c>
      <c r="J11" s="15">
        <v>70</v>
      </c>
      <c r="K11" s="16">
        <v>0.13500000000000001</v>
      </c>
      <c r="L11" s="17">
        <v>4.49</v>
      </c>
    </row>
    <row r="12" spans="1:12" ht="18.75" thickBot="1" x14ac:dyDescent="0.4">
      <c r="B12" s="18">
        <f t="shared" si="2"/>
        <v>5</v>
      </c>
      <c r="C12" s="19">
        <f t="shared" si="3"/>
        <v>58415280.009999998</v>
      </c>
      <c r="D12" s="20">
        <f t="shared" si="0"/>
        <v>75105360</v>
      </c>
      <c r="E12" s="12">
        <v>0.23</v>
      </c>
      <c r="F12" s="21">
        <f t="shared" si="1"/>
        <v>9296374.5600000005</v>
      </c>
      <c r="G12" s="2"/>
      <c r="H12" s="14">
        <v>5</v>
      </c>
      <c r="I12" s="15">
        <v>70</v>
      </c>
      <c r="J12" s="15">
        <v>90</v>
      </c>
      <c r="K12" s="16">
        <v>0.23</v>
      </c>
      <c r="L12" s="17">
        <v>11.14</v>
      </c>
    </row>
    <row r="13" spans="1:12" ht="18.75" thickBot="1" x14ac:dyDescent="0.4">
      <c r="B13" s="18">
        <f t="shared" si="2"/>
        <v>6</v>
      </c>
      <c r="C13" s="19">
        <f t="shared" si="3"/>
        <v>75105360.010000005</v>
      </c>
      <c r="D13" s="20">
        <f t="shared" si="0"/>
        <v>100140480</v>
      </c>
      <c r="E13" s="12">
        <v>0.30399999999999999</v>
      </c>
      <c r="F13" s="21">
        <f t="shared" si="1"/>
        <v>14854171.199999999</v>
      </c>
      <c r="G13" s="2"/>
      <c r="H13" s="14">
        <v>6</v>
      </c>
      <c r="I13" s="15">
        <v>90</v>
      </c>
      <c r="J13" s="15">
        <v>120</v>
      </c>
      <c r="K13" s="16">
        <v>0.30399999999999999</v>
      </c>
      <c r="L13" s="17">
        <v>17.8</v>
      </c>
    </row>
    <row r="14" spans="1:12" ht="18.75" thickBot="1" x14ac:dyDescent="0.4">
      <c r="B14" s="18">
        <f t="shared" si="2"/>
        <v>7</v>
      </c>
      <c r="C14" s="19">
        <f t="shared" si="3"/>
        <v>100140480.01000001</v>
      </c>
      <c r="D14" s="20">
        <f t="shared" si="0"/>
        <v>258696240</v>
      </c>
      <c r="E14" s="12">
        <v>0.35</v>
      </c>
      <c r="F14" s="21">
        <f t="shared" si="1"/>
        <v>19460633.280000001</v>
      </c>
      <c r="G14" s="2"/>
      <c r="H14" s="14">
        <v>7</v>
      </c>
      <c r="I14" s="15">
        <v>120</v>
      </c>
      <c r="J14" s="15">
        <v>310</v>
      </c>
      <c r="K14" s="16">
        <v>0.35</v>
      </c>
      <c r="L14" s="17">
        <v>23.32</v>
      </c>
    </row>
    <row r="15" spans="1:12" ht="18" x14ac:dyDescent="0.35">
      <c r="B15" s="22">
        <f t="shared" si="2"/>
        <v>8</v>
      </c>
      <c r="C15" s="23">
        <f t="shared" si="3"/>
        <v>258696240.00999999</v>
      </c>
      <c r="D15" s="24" t="s">
        <v>424</v>
      </c>
      <c r="E15" s="25">
        <v>0.4</v>
      </c>
      <c r="F15" s="26">
        <f t="shared" si="1"/>
        <v>32395445.280000001</v>
      </c>
      <c r="G15" s="2"/>
      <c r="H15" s="14">
        <v>8</v>
      </c>
      <c r="I15" s="15">
        <v>310</v>
      </c>
      <c r="J15" s="15"/>
      <c r="K15" s="16">
        <v>0.4</v>
      </c>
      <c r="L15" s="17">
        <v>38.82</v>
      </c>
    </row>
    <row r="16" spans="1:12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2">
    <mergeCell ref="B6:F6"/>
    <mergeCell ref="H6:L6"/>
  </mergeCells>
  <hyperlinks>
    <hyperlink ref="B2:C2" r:id="rId1" display="TABLA AT.2026" xr:uid="{BBA261FA-6D31-4DCB-BCD6-4F4ED60F1CA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Anverso</vt:lpstr>
      <vt:lpstr>R1 al R11</vt:lpstr>
      <vt:lpstr>14A R12, R13 Y R14</vt:lpstr>
      <vt:lpstr>14A R15 y R16</vt:lpstr>
      <vt:lpstr>PYME R17 al R21</vt:lpstr>
      <vt:lpstr>Transparencia R22 y R23 </vt:lpstr>
      <vt:lpstr>PTMO R24</vt:lpstr>
      <vt:lpstr>Tabla IGC</vt:lpstr>
      <vt:lpstr>'14A R12, R13 Y R14'!Área_de_impresión</vt:lpstr>
      <vt:lpstr>Anverso!Área_de_impresión</vt:lpstr>
      <vt:lpstr>'PYME R17 al R21'!Área_de_impresión</vt:lpstr>
      <vt:lpstr>'R1 al R11'!Área_de_impresión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Almendra Alderete</dc:creator>
  <cp:lastModifiedBy>Almendra Alderete</cp:lastModifiedBy>
  <cp:lastPrinted>2025-01-20T14:54:49Z</cp:lastPrinted>
  <dcterms:created xsi:type="dcterms:W3CDTF">2025-01-18T11:07:11Z</dcterms:created>
  <dcterms:modified xsi:type="dcterms:W3CDTF">2026-02-09T22:14:44Z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2025-01-03T00:00:00Z</vt:filetime>
  </property>
  <property fmtid="{D5CDD505-2E9C-101B-9397-08002B2CF9AE}" pid="3" name="Creator">
    <vt:lpwstr>Microsoft® Excel® for Microsoft 365</vt:lpwstr>
  </property>
  <property fmtid="{D5CDD505-2E9C-101B-9397-08002B2CF9AE}" pid="4" name="Producer">
    <vt:lpwstr>3-Heights(TM) PDF Security Shell 4.8.25.2 (http://www.pdf-tools.com)</vt:lpwstr>
  </property>
  <property fmtid="{D5CDD505-2E9C-101B-9397-08002B2CF9AE}" pid="5" name="LastSaved">
    <vt:filetime>2025-01-03T00:00:00Z</vt:filetime>
  </property>
</Properties>
</file>